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340" windowHeight="6030" tabRatio="601" activeTab="0"/>
  </bookViews>
  <sheets>
    <sheet name="Revised 5-2007" sheetId="1" r:id="rId1"/>
    <sheet name="Sample_A (Tax Year 2004)" sheetId="2" r:id="rId2"/>
  </sheets>
  <definedNames>
    <definedName name="_xlnm.Print_Area" localSheetId="0">'Revised 5-2007'!$A:$K</definedName>
    <definedName name="_xlnm.Print_Area" localSheetId="1">'Sample_A (Tax Year 2004)'!$A$1:$M$109</definedName>
  </definedNames>
  <calcPr fullCalcOnLoad="1"/>
</workbook>
</file>

<file path=xl/sharedStrings.xml><?xml version="1.0" encoding="utf-8"?>
<sst xmlns="http://schemas.openxmlformats.org/spreadsheetml/2006/main" count="238" uniqueCount="153">
  <si>
    <t xml:space="preserve">If an employee voluntarily separates from City employment within six months of returning to work after a Paid Parental Leave, the amount of supplemental compensation received will be treated as a loan. All employees who receive compensation under Charter section A8.365 must execute an agreement providing for the repayment in case of such voluntary separation. The loan shall be payable with interest. </t>
  </si>
  <si>
    <t>When to use this form</t>
  </si>
  <si>
    <t>a.</t>
  </si>
  <si>
    <t>line 1</t>
  </si>
  <si>
    <t>line 2</t>
  </si>
  <si>
    <t>Employees's signature</t>
  </si>
  <si>
    <t>Date</t>
  </si>
  <si>
    <t>Departmental representative</t>
  </si>
  <si>
    <t>line 4</t>
  </si>
  <si>
    <t>line 5</t>
  </si>
  <si>
    <t>February</t>
  </si>
  <si>
    <t>http://www.sfgov.org/site/treasurer_index.asp</t>
  </si>
  <si>
    <t>line 7</t>
  </si>
  <si>
    <t>b.</t>
  </si>
  <si>
    <t>Enter the City's pooled interest rate through</t>
  </si>
  <si>
    <t>available on the Treasurer/Tax Collector's website at</t>
  </si>
  <si>
    <t>Date of agreement:</t>
  </si>
  <si>
    <t>month:</t>
  </si>
  <si>
    <t>year:</t>
  </si>
  <si>
    <t>Month prior to agreement:</t>
  </si>
  <si>
    <t>January</t>
  </si>
  <si>
    <t>line 8</t>
  </si>
  <si>
    <t>Available on the IRS website at</t>
  </si>
  <si>
    <t>Total loan amount and terms</t>
  </si>
  <si>
    <t>c.</t>
  </si>
  <si>
    <t>will be applied to the loan.</t>
  </si>
  <si>
    <t>line 10</t>
  </si>
  <si>
    <t>line 11</t>
  </si>
  <si>
    <t>Interest:</t>
  </si>
  <si>
    <t>Total:</t>
  </si>
  <si>
    <t>Loan terms</t>
  </si>
  <si>
    <t xml:space="preserve">I agree to repay this amount according to these terms to </t>
  </si>
  <si>
    <t>(department)</t>
  </si>
  <si>
    <t>rate</t>
  </si>
  <si>
    <t>d.</t>
  </si>
  <si>
    <t>Repayment period:</t>
  </si>
  <si>
    <t>Start date</t>
  </si>
  <si>
    <t>End date</t>
  </si>
  <si>
    <t>(mm/dd/yy)</t>
  </si>
  <si>
    <t>Interest  = principle x rate x time</t>
  </si>
  <si>
    <t>line A</t>
  </si>
  <si>
    <t>Interest payable</t>
  </si>
  <si>
    <t>line 12</t>
  </si>
  <si>
    <t>Calculating loan interest</t>
  </si>
  <si>
    <t>Enter the monthly Applicable Federal Rate for</t>
  </si>
  <si>
    <t xml:space="preserve">Use rates from Table 1. If the term of the loan is 6 months or less, enter </t>
  </si>
  <si>
    <t xml:space="preserve">the short-term monthly AFR. If the term of the loan is longer than 6 months, </t>
  </si>
  <si>
    <t>term (years)</t>
  </si>
  <si>
    <t>Number of years in load period</t>
  </si>
  <si>
    <t xml:space="preserve">Multiply Line 1 by </t>
  </si>
  <si>
    <t xml:space="preserve">Calculating loan principle:  </t>
  </si>
  <si>
    <t>line 6</t>
  </si>
  <si>
    <t xml:space="preserve">on line 10. The rate can be found on the Investment Report </t>
  </si>
  <si>
    <t>enter the mid-term monthly AFR in line 11.</t>
  </si>
  <si>
    <t>Enter the larger of line 10 and line 11 here. This is the interest rate that</t>
  </si>
  <si>
    <t>line 13</t>
  </si>
  <si>
    <t>line 14</t>
  </si>
  <si>
    <t xml:space="preserve">line 3 </t>
  </si>
  <si>
    <t xml:space="preserve">Total Social Security (6.2% / OA SDI) and Medicare (1.45% / HI) </t>
  </si>
  <si>
    <t>principle</t>
  </si>
  <si>
    <t xml:space="preserve">Total  = principle + interest </t>
  </si>
  <si>
    <t>Principle</t>
  </si>
  <si>
    <t xml:space="preserve">Multiply Line 7 by </t>
  </si>
  <si>
    <t>line 9</t>
  </si>
  <si>
    <t>Enter total amount of PB overpaid on Line 1:</t>
  </si>
  <si>
    <t xml:space="preserve">Total Medicare (1.45% / HI) </t>
  </si>
  <si>
    <t>Enter total amount of PB overpaid on Line 6.</t>
  </si>
  <si>
    <t>e.</t>
  </si>
  <si>
    <t xml:space="preserve">Total Social Security (6.2% / OA SDI) </t>
  </si>
  <si>
    <t>f.</t>
  </si>
  <si>
    <t xml:space="preserve">Total Medicare (1.45% / HI), no earnings limit </t>
  </si>
  <si>
    <t>Enter total amount of employee Year to Date Gross on Line 4.</t>
  </si>
  <si>
    <t xml:space="preserve">Multiply Line 6 by </t>
  </si>
  <si>
    <t>(Line 4 minus $87,000)</t>
  </si>
  <si>
    <t>(Line 6 minus Line 5)</t>
  </si>
  <si>
    <t xml:space="preserve">This is the loan principle </t>
  </si>
  <si>
    <t>(Line 1 minus Line 2).</t>
  </si>
  <si>
    <t>(Line 6 minus Lines 8 and 9)</t>
  </si>
  <si>
    <t xml:space="preserve">This is the loan principle  </t>
  </si>
  <si>
    <t>Option A:  Employees with no taxable GROSS wages:</t>
  </si>
  <si>
    <t>Option B:  Employees with taxable Medicare (HI) wages only:</t>
  </si>
  <si>
    <r>
      <t xml:space="preserve">Go to: </t>
    </r>
    <r>
      <rPr>
        <b/>
        <sz val="12"/>
        <rFont val="Arial"/>
        <family val="2"/>
      </rPr>
      <t>Calculating loan interest - page 3</t>
    </r>
    <r>
      <rPr>
        <sz val="12"/>
        <rFont val="Arial"/>
        <family val="0"/>
      </rPr>
      <t xml:space="preserve"> </t>
    </r>
  </si>
  <si>
    <t>Option C:  Employees with taxable GROSS wages less than $87,000:</t>
  </si>
  <si>
    <t>Option D:  Employees with taxable GROSS wages greater than $87,000:</t>
  </si>
  <si>
    <t>This is the taxable GROSS wages for the total amount of PB</t>
  </si>
  <si>
    <t>This is the taxable Medicare (HI) wages for the total amount of PB</t>
  </si>
  <si>
    <t>Total taxable Social Security (OASDI) wages over $87,000.</t>
  </si>
  <si>
    <t>Total taxable Social Security (OASDI) taxable wages for total amount of PB.</t>
  </si>
  <si>
    <t>Line 1</t>
  </si>
  <si>
    <t>Line 2</t>
  </si>
  <si>
    <t>Please enter the start and end date of the loan; number of years will be calculated automatically.</t>
  </si>
  <si>
    <t>Section 3: Calculating loan interest</t>
  </si>
  <si>
    <t>Section 4: Total loan amount and terms</t>
  </si>
  <si>
    <t>Go to Section 3: Calculating loan interest</t>
  </si>
  <si>
    <t>Step 1</t>
  </si>
  <si>
    <t>Step 2</t>
  </si>
  <si>
    <t>This is the taxable Medicare (HI) wages for the total amount of PB.</t>
  </si>
  <si>
    <t xml:space="preserve">Total Medicare (1.45% HI) </t>
  </si>
  <si>
    <t xml:space="preserve">Step 2 </t>
  </si>
  <si>
    <t>Total Social Security = 6.2% OASDI + Medicare 1.45% HI</t>
  </si>
  <si>
    <t>Line 3</t>
  </si>
  <si>
    <t>Line 4</t>
  </si>
  <si>
    <t>Line 5</t>
  </si>
  <si>
    <t>Line 6</t>
  </si>
  <si>
    <t>Step 3</t>
  </si>
  <si>
    <t>Step 4</t>
  </si>
  <si>
    <t>Step 5</t>
  </si>
  <si>
    <t>Step 6</t>
  </si>
  <si>
    <t>Enter total amount of employee Year to Date Gross on Line 1.</t>
  </si>
  <si>
    <t>Enter total amount of PB overpaid on Line 3.</t>
  </si>
  <si>
    <t xml:space="preserve"> </t>
  </si>
  <si>
    <t>(Line 3 minus Line 2)</t>
  </si>
  <si>
    <t xml:space="preserve">Multiply Line 4 by </t>
  </si>
  <si>
    <t xml:space="preserve">Multiply Line 3 by </t>
  </si>
  <si>
    <t>(Line 3 minus Lines 5 and 6)</t>
  </si>
  <si>
    <t xml:space="preserve">Total Social Security = 6.2% OASDI </t>
  </si>
  <si>
    <t xml:space="preserve">Total Medicare = 1.45% HI, no earnings limit </t>
  </si>
  <si>
    <t>Enter date of agreement:</t>
  </si>
  <si>
    <t>Enter month prior to agreement:</t>
  </si>
  <si>
    <t xml:space="preserve">Line 3 is the larger of Lines 1 and 2. It is the interest rate that will be </t>
  </si>
  <si>
    <t>applied to the loan.</t>
  </si>
  <si>
    <t>Interest rate from Step 4</t>
  </si>
  <si>
    <t>Term (years) from Step 1</t>
  </si>
  <si>
    <t>Line 7</t>
  </si>
  <si>
    <t xml:space="preserve">I agree to repay the total amount in Section 4 according to these terms to </t>
  </si>
  <si>
    <t>Treasurer/Tax Collector's website at: http://www.sfgov.org/site/treasurer_index.asp</t>
  </si>
  <si>
    <t>Interest  = principal x rate x time</t>
  </si>
  <si>
    <t>Enter loan principal as calculated in Section 2 on Line 4</t>
  </si>
  <si>
    <t xml:space="preserve">Total  = principal + interest </t>
  </si>
  <si>
    <t>Principal</t>
  </si>
  <si>
    <t xml:space="preserve">This is the loan principal </t>
  </si>
  <si>
    <t xml:space="preserve">This is the loan principal  </t>
  </si>
  <si>
    <t xml:space="preserve">Section 2: Calculating loan principal:  </t>
  </si>
  <si>
    <t>Departmental Representative</t>
  </si>
  <si>
    <t>Employees's Signature</t>
  </si>
  <si>
    <t>Loan principal is calculated based on whether an employee's wages are subject to social security and and medicare taxes. Please select the appropriate option below.  Please contact the Controller's PPSD to determine the applicable option.</t>
  </si>
  <si>
    <t xml:space="preserve">                PAID PARENTAL LEAVE - REPAYMENT CALCULATION FORM</t>
  </si>
  <si>
    <t xml:space="preserve">               City and County of San Francisco</t>
  </si>
  <si>
    <t>Total taxable Social Security (OASDI) wages over $97,500.</t>
  </si>
  <si>
    <t>(Line 1 minus $97,500)</t>
  </si>
  <si>
    <t>(Note:  Update when necessary - consistent with State guidelines.)</t>
  </si>
  <si>
    <t>(Dept. Name &amp; No.)</t>
  </si>
  <si>
    <t>Print Department Representative's Full Name</t>
  </si>
  <si>
    <t>Print Employee's Full Name</t>
  </si>
  <si>
    <t>Available on the IRS website: http://www.irs.gov/taxpros/lists/0,,id=98042,00.html</t>
  </si>
  <si>
    <t>If the term of the loan is longer than 6 months, enter the mid-term monthly AFR on Line 2.</t>
  </si>
  <si>
    <t>If the term of the loan is 6 months or less, enter the short-term montly AFR on Line 2.</t>
  </si>
  <si>
    <t>Use rates from Table-1 as follows:</t>
  </si>
  <si>
    <t xml:space="preserve">The rate can be found on the Investment Report available on the </t>
  </si>
  <si>
    <t xml:space="preserve">Enter the City's pooled interest rate through (month/year)  on Line 1 </t>
  </si>
  <si>
    <t>Enter the monthly Applicable Federal Rate (AFR) for (month/year)</t>
  </si>
  <si>
    <t>Option D:  Employees with taxable GROSS wages greater than $97,500 (tax year of 2007):</t>
  </si>
  <si>
    <t>Option C:  Employees with taxable GROSS wages less than $97,500 (tax year of 2007):</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</si>
</sst>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mm/dd/yy"/>
    <numFmt numFmtId="170" formatCode="_(&quot;$&quot;* #,##0.000_);_(&quot;$&quot;* \(#,##0.000\);_(&quot;$&quot;* &quot;-&quot;???_);_(@_)"/>
    <numFmt numFmtId="171" formatCode="_(&quot;$&quot;* #,##0.0_);_(&quot;$&quot;* \(#,##0.0\);_(&quot;$&quot;* &quot;-&quot;??_);_(@_)"/>
    <numFmt numFmtId="172" formatCode="_(&quot;$&quot;* #,##0_);_(&quot;$&quot;* \(#,##0\);_(&quot;$&quot;* &quot;-&quot;??_);_(@_)"/>
    <numFmt numFmtId="173" formatCode="_(* #,##0.0_);_(* \(#,##0.0\);_(* &quot;-&quot;??_);_(@_)"/>
    <numFmt numFmtId="174" formatCode="_(* #,##0_);_(* \(#,##0\);_(* &quot;-&quot;??_);_(@_)"/>
    <numFmt numFmtId="175" formatCode="0.0000"/>
    <numFmt numFmtId="176" formatCode="0.000"/>
    <numFmt numFmtId="177" formatCode="_(&quot;$&quot;* #,##0.0000_);_(&quot;$&quot;* \(#,##0.0000\);_(&quot;$&quot;* &quot;-&quot;????_);_(@_)"/>
    <numFmt numFmtId="178" formatCode="_(* #,##0.0000_);_(* \(#,##0.0000\);_(* &quot;-&quot;????_);_(@_)"/>
    <numFmt numFmtId="179" formatCode="&quot;$&quot;#,##0.00"/>
    <numFmt numFmtId="180" formatCode="&quot;$&quot;#,##0.000"/>
    <numFmt numFmtId="181" formatCode="&quot;$&quot;#,##0.0000"/>
    <numFmt numFmtId="182" formatCode="[$€-2]\ #,##0.00_);[Red]\([$€-2]\ #,##0.00\)"/>
  </numFmts>
  <fonts count="16">
    <font>
      <sz val="10"/>
      <name val="Arial"/>
      <family val="0"/>
    </font>
    <font>
      <b/>
      <sz val="12"/>
      <name val="Arial"/>
      <family val="2"/>
    </font>
    <font>
      <sz val="12"/>
      <name val="Arial"/>
      <family val="0"/>
    </font>
    <font>
      <u val="single"/>
      <sz val="10"/>
      <color indexed="12"/>
      <name val="Arial"/>
      <family val="0"/>
    </font>
    <font>
      <u val="single"/>
      <sz val="10"/>
      <color indexed="36"/>
      <name val="Arial"/>
      <family val="0"/>
    </font>
    <font>
      <sz val="12"/>
      <color indexed="55"/>
      <name val="Arial"/>
      <family val="2"/>
    </font>
    <font>
      <sz val="12"/>
      <color indexed="22"/>
      <name val="Arial"/>
      <family val="2"/>
    </font>
    <font>
      <b/>
      <sz val="16"/>
      <name val="Arial"/>
      <family val="2"/>
    </font>
    <font>
      <i/>
      <sz val="12"/>
      <name val="Arial"/>
      <family val="2"/>
    </font>
    <font>
      <sz val="12"/>
      <color indexed="9"/>
      <name val="Arial"/>
      <family val="2"/>
    </font>
    <font>
      <b/>
      <sz val="14"/>
      <color indexed="9"/>
      <name val="Arial"/>
      <family val="2"/>
    </font>
    <font>
      <b/>
      <sz val="14"/>
      <name val="Arial"/>
      <family val="2"/>
    </font>
    <font>
      <u val="single"/>
      <sz val="12"/>
      <color indexed="12"/>
      <name val="Arial"/>
      <family val="2"/>
    </font>
    <font>
      <b/>
      <sz val="18"/>
      <name val="Univers (W1)"/>
      <family val="0"/>
    </font>
    <font>
      <b/>
      <sz val="16"/>
      <name val="Times New Roman"/>
      <family val="1"/>
    </font>
    <font>
      <b/>
      <sz val="18"/>
      <name val="Times New Roman"/>
      <family val="1"/>
    </font>
  </fonts>
  <fills count="3">
    <fill>
      <patternFill/>
    </fill>
    <fill>
      <patternFill patternType="gray125"/>
    </fill>
    <fill>
      <patternFill patternType="solid">
        <fgColor indexed="23"/>
        <bgColor indexed="64"/>
      </patternFill>
    </fill>
  </fills>
  <borders count="10">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medium"/>
    </border>
    <border>
      <left style="thin"/>
      <right style="thin"/>
      <top style="medium"/>
      <bottom style="thin"/>
    </border>
    <border>
      <left>
        <color indexed="63"/>
      </left>
      <right>
        <color indexed="63"/>
      </right>
      <top>
        <color indexed="63"/>
      </top>
      <bottom style="double"/>
    </border>
    <border>
      <left>
        <color indexed="63"/>
      </left>
      <right>
        <color indexed="63"/>
      </right>
      <top style="thin"/>
      <bottom>
        <color indexed="63"/>
      </bottom>
    </border>
    <border>
      <left style="medium"/>
      <right style="medium"/>
      <top style="medium"/>
      <bottom style="mediu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quotePrefix="1">
      <alignment/>
    </xf>
    <xf numFmtId="44" fontId="2" fillId="0" borderId="1" xfId="17" applyFont="1" applyBorder="1" applyAlignment="1">
      <alignment/>
    </xf>
    <xf numFmtId="44" fontId="2" fillId="0" borderId="0" xfId="17" applyFont="1" applyBorder="1" applyAlignment="1">
      <alignment/>
    </xf>
    <xf numFmtId="0" fontId="2" fillId="0" borderId="0" xfId="0" applyFont="1" applyAlignment="1" quotePrefix="1">
      <alignment/>
    </xf>
    <xf numFmtId="0" fontId="2" fillId="0" borderId="0" xfId="0" applyFont="1" applyAlignment="1">
      <alignment horizontal="left"/>
    </xf>
    <xf numFmtId="0" fontId="2" fillId="0" borderId="0" xfId="0" applyFont="1" applyAlignment="1">
      <alignment horizontal="left" wrapText="1"/>
    </xf>
    <xf numFmtId="0" fontId="2" fillId="0" borderId="2" xfId="0" applyFont="1" applyBorder="1" applyAlignment="1">
      <alignment/>
    </xf>
    <xf numFmtId="0" fontId="2" fillId="0" borderId="0" xfId="0" applyFont="1" applyBorder="1" applyAlignment="1">
      <alignment/>
    </xf>
    <xf numFmtId="0" fontId="2" fillId="0" borderId="0" xfId="0" applyFont="1" applyBorder="1" applyAlignment="1">
      <alignment horizontal="center"/>
    </xf>
    <xf numFmtId="168" fontId="2" fillId="0" borderId="1" xfId="21" applyNumberFormat="1" applyFont="1" applyBorder="1" applyAlignment="1">
      <alignment/>
    </xf>
    <xf numFmtId="0" fontId="3" fillId="0" borderId="0" xfId="20" applyAlignment="1">
      <alignment/>
    </xf>
    <xf numFmtId="0" fontId="2" fillId="0" borderId="3" xfId="0" applyFont="1" applyBorder="1" applyAlignment="1">
      <alignment horizontal="center"/>
    </xf>
    <xf numFmtId="0" fontId="2" fillId="0" borderId="2" xfId="0" applyFont="1" applyBorder="1" applyAlignment="1">
      <alignment horizontal="center"/>
    </xf>
    <xf numFmtId="168" fontId="2" fillId="0" borderId="1" xfId="0" applyNumberFormat="1" applyFont="1" applyBorder="1" applyAlignment="1">
      <alignment/>
    </xf>
    <xf numFmtId="168" fontId="2" fillId="0" borderId="0" xfId="0" applyNumberFormat="1" applyFont="1" applyBorder="1" applyAlignment="1">
      <alignment/>
    </xf>
    <xf numFmtId="169" fontId="2" fillId="0" borderId="0" xfId="0" applyNumberFormat="1" applyFont="1" applyAlignment="1">
      <alignment/>
    </xf>
    <xf numFmtId="169" fontId="2" fillId="0" borderId="4" xfId="0" applyNumberFormat="1" applyFont="1" applyBorder="1" applyAlignment="1">
      <alignment/>
    </xf>
    <xf numFmtId="169" fontId="2" fillId="0" borderId="5" xfId="0" applyNumberFormat="1" applyFont="1" applyBorder="1" applyAlignment="1">
      <alignment/>
    </xf>
    <xf numFmtId="168" fontId="2" fillId="0" borderId="1" xfId="0" applyNumberFormat="1" applyFont="1" applyBorder="1" applyAlignment="1">
      <alignment horizontal="center"/>
    </xf>
    <xf numFmtId="172" fontId="2" fillId="0" borderId="1" xfId="17" applyNumberFormat="1" applyFont="1" applyBorder="1" applyAlignment="1">
      <alignment/>
    </xf>
    <xf numFmtId="172" fontId="2" fillId="0" borderId="1" xfId="0" applyNumberFormat="1" applyFont="1" applyBorder="1" applyAlignment="1">
      <alignment horizontal="center"/>
    </xf>
    <xf numFmtId="0" fontId="5" fillId="0" borderId="0" xfId="0" applyFont="1" applyBorder="1" applyAlignment="1">
      <alignment/>
    </xf>
    <xf numFmtId="174" fontId="2" fillId="0" borderId="0" xfId="0" applyNumberFormat="1" applyFont="1" applyAlignment="1">
      <alignment horizontal="center"/>
    </xf>
    <xf numFmtId="43" fontId="2" fillId="0" borderId="0" xfId="0" applyNumberFormat="1" applyFont="1" applyAlignment="1">
      <alignment horizontal="center"/>
    </xf>
    <xf numFmtId="14" fontId="2" fillId="0" borderId="0" xfId="0" applyNumberFormat="1" applyFont="1" applyAlignment="1">
      <alignment horizontal="center"/>
    </xf>
    <xf numFmtId="174" fontId="2" fillId="0" borderId="0" xfId="15" applyNumberFormat="1" applyFont="1" applyAlignment="1">
      <alignment horizontal="center"/>
    </xf>
    <xf numFmtId="174" fontId="5" fillId="0" borderId="0" xfId="0" applyNumberFormat="1" applyFont="1" applyBorder="1" applyAlignment="1">
      <alignment/>
    </xf>
    <xf numFmtId="174" fontId="6" fillId="0" borderId="0" xfId="15" applyNumberFormat="1" applyFont="1" applyBorder="1" applyAlignment="1">
      <alignment/>
    </xf>
    <xf numFmtId="174" fontId="6" fillId="0" borderId="0" xfId="0" applyNumberFormat="1" applyFont="1" applyBorder="1" applyAlignment="1">
      <alignment/>
    </xf>
    <xf numFmtId="176" fontId="2" fillId="0" borderId="1" xfId="0" applyNumberFormat="1" applyFont="1" applyBorder="1" applyAlignment="1">
      <alignment horizontal="center"/>
    </xf>
    <xf numFmtId="43" fontId="6" fillId="0" borderId="0" xfId="0" applyNumberFormat="1" applyFont="1" applyBorder="1" applyAlignment="1">
      <alignment/>
    </xf>
    <xf numFmtId="2" fontId="2" fillId="0" borderId="1" xfId="0" applyNumberFormat="1" applyFont="1" applyBorder="1" applyAlignment="1">
      <alignment/>
    </xf>
    <xf numFmtId="0" fontId="2" fillId="0" borderId="6" xfId="0" applyFont="1" applyBorder="1" applyAlignment="1">
      <alignment/>
    </xf>
    <xf numFmtId="0" fontId="2" fillId="0" borderId="6" xfId="0" applyFont="1" applyBorder="1" applyAlignment="1">
      <alignment horizontal="center"/>
    </xf>
    <xf numFmtId="44" fontId="2" fillId="0" borderId="1" xfId="0" applyNumberFormat="1" applyFont="1" applyBorder="1" applyAlignment="1">
      <alignment/>
    </xf>
    <xf numFmtId="0" fontId="1" fillId="0" borderId="0" xfId="0" applyFont="1" applyAlignment="1">
      <alignment horizontal="left" wrapText="1"/>
    </xf>
    <xf numFmtId="179" fontId="2" fillId="0" borderId="1" xfId="0" applyNumberFormat="1" applyFont="1" applyBorder="1" applyAlignment="1">
      <alignment/>
    </xf>
    <xf numFmtId="4" fontId="2" fillId="0" borderId="1" xfId="17" applyNumberFormat="1" applyFont="1" applyBorder="1" applyAlignment="1">
      <alignment/>
    </xf>
    <xf numFmtId="179" fontId="2" fillId="0" borderId="1" xfId="17" applyNumberFormat="1" applyFont="1" applyBorder="1" applyAlignment="1">
      <alignment/>
    </xf>
    <xf numFmtId="179" fontId="2" fillId="0" borderId="0" xfId="17" applyNumberFormat="1" applyFont="1" applyBorder="1" applyAlignment="1">
      <alignment/>
    </xf>
    <xf numFmtId="44" fontId="2" fillId="0" borderId="0" xfId="0" applyNumberFormat="1" applyFont="1" applyBorder="1" applyAlignment="1">
      <alignment/>
    </xf>
    <xf numFmtId="0" fontId="2" fillId="0" borderId="0" xfId="0" applyFont="1" applyAlignment="1">
      <alignment horizontal="left" wrapText="1"/>
    </xf>
    <xf numFmtId="44" fontId="2" fillId="0" borderId="7" xfId="17" applyFont="1" applyBorder="1" applyAlignment="1">
      <alignment/>
    </xf>
    <xf numFmtId="44" fontId="2" fillId="0" borderId="2" xfId="17" applyFont="1" applyBorder="1" applyAlignment="1">
      <alignment/>
    </xf>
    <xf numFmtId="0" fontId="7" fillId="0" borderId="0" xfId="0" applyFont="1" applyAlignment="1" quotePrefix="1">
      <alignment/>
    </xf>
    <xf numFmtId="179" fontId="1" fillId="0" borderId="8" xfId="17" applyNumberFormat="1" applyFont="1" applyBorder="1" applyAlignment="1">
      <alignment/>
    </xf>
    <xf numFmtId="8" fontId="1" fillId="0" borderId="8" xfId="17" applyNumberFormat="1" applyFont="1" applyBorder="1" applyAlignment="1">
      <alignment/>
    </xf>
    <xf numFmtId="0" fontId="7" fillId="0" borderId="0" xfId="0" applyFont="1" applyAlignment="1">
      <alignment/>
    </xf>
    <xf numFmtId="4" fontId="2" fillId="0" borderId="0" xfId="17" applyNumberFormat="1" applyFont="1" applyBorder="1" applyAlignment="1">
      <alignment/>
    </xf>
    <xf numFmtId="8" fontId="1" fillId="0" borderId="0" xfId="17" applyNumberFormat="1" applyFont="1" applyBorder="1" applyAlignment="1">
      <alignment/>
    </xf>
    <xf numFmtId="8" fontId="2" fillId="0" borderId="0" xfId="17" applyNumberFormat="1" applyFont="1" applyBorder="1" applyAlignment="1">
      <alignment/>
    </xf>
    <xf numFmtId="168" fontId="2" fillId="0" borderId="0" xfId="21" applyNumberFormat="1" applyFont="1" applyBorder="1" applyAlignment="1">
      <alignment/>
    </xf>
    <xf numFmtId="172" fontId="2" fillId="0" borderId="0" xfId="17" applyNumberFormat="1" applyFont="1" applyBorder="1" applyAlignment="1">
      <alignment/>
    </xf>
    <xf numFmtId="0" fontId="8" fillId="0" borderId="0" xfId="0" applyFont="1" applyAlignment="1">
      <alignment/>
    </xf>
    <xf numFmtId="0" fontId="9" fillId="2" borderId="0" xfId="0" applyFont="1" applyFill="1" applyAlignment="1">
      <alignment/>
    </xf>
    <xf numFmtId="0" fontId="9" fillId="2" borderId="0" xfId="0" applyFont="1" applyFill="1" applyAlignment="1">
      <alignment horizontal="center"/>
    </xf>
    <xf numFmtId="0" fontId="10" fillId="2" borderId="0" xfId="0" applyFont="1" applyFill="1" applyAlignment="1">
      <alignment/>
    </xf>
    <xf numFmtId="0" fontId="11" fillId="0" borderId="0" xfId="0" applyFont="1" applyAlignment="1" quotePrefix="1">
      <alignment/>
    </xf>
    <xf numFmtId="0" fontId="11" fillId="0" borderId="0" xfId="0" applyFont="1" applyAlignment="1">
      <alignment/>
    </xf>
    <xf numFmtId="0" fontId="1" fillId="0" borderId="0" xfId="0" applyFont="1" applyAlignment="1">
      <alignment horizontal="left"/>
    </xf>
    <xf numFmtId="0" fontId="2" fillId="0" borderId="0" xfId="0" applyFont="1" applyAlignment="1">
      <alignment/>
    </xf>
    <xf numFmtId="0" fontId="2" fillId="0" borderId="0" xfId="0" applyFont="1" applyFill="1" applyAlignment="1">
      <alignment/>
    </xf>
    <xf numFmtId="0" fontId="2" fillId="0" borderId="0" xfId="0" applyFont="1" applyFill="1" applyAlignment="1">
      <alignment horizontal="center"/>
    </xf>
    <xf numFmtId="179" fontId="2" fillId="0" borderId="0" xfId="17" applyNumberFormat="1" applyFont="1" applyFill="1" applyBorder="1" applyAlignment="1">
      <alignment/>
    </xf>
    <xf numFmtId="0" fontId="8" fillId="0" borderId="0" xfId="0" applyFont="1" applyFill="1" applyAlignment="1">
      <alignment horizontal="left"/>
    </xf>
    <xf numFmtId="0" fontId="12" fillId="0" borderId="0" xfId="20" applyFont="1" applyAlignment="1">
      <alignment/>
    </xf>
    <xf numFmtId="0" fontId="2" fillId="0" borderId="0" xfId="0" applyFont="1" applyAlignment="1">
      <alignment horizontal="center"/>
    </xf>
    <xf numFmtId="0" fontId="9" fillId="0" borderId="0" xfId="0" applyFont="1" applyFill="1" applyAlignment="1">
      <alignment/>
    </xf>
    <xf numFmtId="44" fontId="2" fillId="0" borderId="0" xfId="0" applyNumberFormat="1" applyFont="1" applyFill="1" applyBorder="1" applyAlignment="1">
      <alignment/>
    </xf>
    <xf numFmtId="0" fontId="2" fillId="0" borderId="6" xfId="0" applyFont="1" applyFill="1" applyBorder="1" applyAlignment="1">
      <alignment/>
    </xf>
    <xf numFmtId="44" fontId="2" fillId="0" borderId="1" xfId="0" applyNumberFormat="1" applyFont="1" applyBorder="1" applyAlignment="1">
      <alignment horizontal="center"/>
    </xf>
    <xf numFmtId="44" fontId="2" fillId="0" borderId="1" xfId="17" applyNumberFormat="1" applyFont="1" applyBorder="1" applyAlignment="1">
      <alignment/>
    </xf>
    <xf numFmtId="0" fontId="14" fillId="0" borderId="0" xfId="0" applyFont="1" applyAlignment="1">
      <alignment vertical="top" wrapText="1"/>
    </xf>
    <xf numFmtId="0" fontId="13" fillId="0" borderId="0" xfId="0" applyFont="1" applyAlignment="1">
      <alignment vertical="top" wrapText="1"/>
    </xf>
    <xf numFmtId="0" fontId="15" fillId="0" borderId="0" xfId="0" applyFont="1" applyAlignment="1">
      <alignment vertical="top" wrapText="1"/>
    </xf>
    <xf numFmtId="0" fontId="9" fillId="0" borderId="0" xfId="0" applyFont="1" applyFill="1" applyAlignment="1">
      <alignment horizontal="center"/>
    </xf>
    <xf numFmtId="0" fontId="15" fillId="0" borderId="0" xfId="0" applyFont="1" applyAlignment="1">
      <alignment vertical="top"/>
    </xf>
    <xf numFmtId="0" fontId="13" fillId="0" borderId="2" xfId="0" applyFont="1" applyBorder="1" applyAlignment="1">
      <alignment vertical="top" wrapText="1"/>
    </xf>
    <xf numFmtId="0" fontId="9" fillId="0" borderId="2" xfId="0" applyFont="1" applyFill="1" applyBorder="1" applyAlignment="1">
      <alignment/>
    </xf>
    <xf numFmtId="0" fontId="15" fillId="0" borderId="2" xfId="0" applyFont="1" applyBorder="1" applyAlignment="1">
      <alignment vertical="top"/>
    </xf>
    <xf numFmtId="0" fontId="9" fillId="0" borderId="2" xfId="0" applyFont="1" applyFill="1" applyBorder="1" applyAlignment="1">
      <alignment horizontal="center"/>
    </xf>
    <xf numFmtId="0" fontId="2" fillId="0" borderId="2" xfId="0" applyFont="1" applyFill="1" applyBorder="1" applyAlignment="1">
      <alignment/>
    </xf>
    <xf numFmtId="169" fontId="2" fillId="0" borderId="1" xfId="0" applyNumberFormat="1" applyFont="1" applyBorder="1" applyAlignment="1">
      <alignment/>
    </xf>
    <xf numFmtId="0" fontId="2" fillId="0" borderId="3" xfId="0" applyFont="1" applyFill="1" applyBorder="1" applyAlignment="1">
      <alignment/>
    </xf>
    <xf numFmtId="0" fontId="2" fillId="0" borderId="9" xfId="0" applyFont="1" applyFill="1" applyBorder="1" applyAlignment="1">
      <alignment/>
    </xf>
    <xf numFmtId="0" fontId="2" fillId="0" borderId="3" xfId="0" applyFont="1" applyBorder="1" applyAlignment="1">
      <alignment/>
    </xf>
    <xf numFmtId="0" fontId="2" fillId="0" borderId="0" xfId="0" applyFont="1" applyAlignment="1">
      <alignment horizontal="left" wrapText="1"/>
    </xf>
    <xf numFmtId="0" fontId="2" fillId="0" borderId="0" xfId="0" applyFont="1" applyFill="1" applyAlignment="1">
      <alignment horizontal="left" vertical="top" wrapText="1"/>
    </xf>
    <xf numFmtId="0" fontId="13"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419100</xdr:colOff>
      <xdr:row>46</xdr:row>
      <xdr:rowOff>104775</xdr:rowOff>
    </xdr:from>
    <xdr:to>
      <xdr:col>9</xdr:col>
      <xdr:colOff>676275</xdr:colOff>
      <xdr:row>46</xdr:row>
      <xdr:rowOff>104775</xdr:rowOff>
    </xdr:to>
    <xdr:sp>
      <xdr:nvSpPr>
        <xdr:cNvPr id="1" name="Line 1"/>
        <xdr:cNvSpPr>
          <a:spLocks/>
        </xdr:cNvSpPr>
      </xdr:nvSpPr>
      <xdr:spPr>
        <a:xfrm>
          <a:off x="9210675" y="95440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419100</xdr:colOff>
      <xdr:row>69</xdr:row>
      <xdr:rowOff>104775</xdr:rowOff>
    </xdr:from>
    <xdr:to>
      <xdr:col>9</xdr:col>
      <xdr:colOff>685800</xdr:colOff>
      <xdr:row>69</xdr:row>
      <xdr:rowOff>104775</xdr:rowOff>
    </xdr:to>
    <xdr:sp>
      <xdr:nvSpPr>
        <xdr:cNvPr id="2" name="Line 2"/>
        <xdr:cNvSpPr>
          <a:spLocks/>
        </xdr:cNvSpPr>
      </xdr:nvSpPr>
      <xdr:spPr>
        <a:xfrm>
          <a:off x="9210675" y="140208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381000</xdr:colOff>
      <xdr:row>34</xdr:row>
      <xdr:rowOff>104775</xdr:rowOff>
    </xdr:from>
    <xdr:to>
      <xdr:col>9</xdr:col>
      <xdr:colOff>647700</xdr:colOff>
      <xdr:row>34</xdr:row>
      <xdr:rowOff>104775</xdr:rowOff>
    </xdr:to>
    <xdr:sp>
      <xdr:nvSpPr>
        <xdr:cNvPr id="3" name="Line 3"/>
        <xdr:cNvSpPr>
          <a:spLocks/>
        </xdr:cNvSpPr>
      </xdr:nvSpPr>
      <xdr:spPr>
        <a:xfrm>
          <a:off x="9172575" y="70675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419100</xdr:colOff>
      <xdr:row>23</xdr:row>
      <xdr:rowOff>114300</xdr:rowOff>
    </xdr:from>
    <xdr:to>
      <xdr:col>9</xdr:col>
      <xdr:colOff>647700</xdr:colOff>
      <xdr:row>23</xdr:row>
      <xdr:rowOff>114300</xdr:rowOff>
    </xdr:to>
    <xdr:sp>
      <xdr:nvSpPr>
        <xdr:cNvPr id="4" name="Line 4"/>
        <xdr:cNvSpPr>
          <a:spLocks/>
        </xdr:cNvSpPr>
      </xdr:nvSpPr>
      <xdr:spPr>
        <a:xfrm>
          <a:off x="9210675" y="48863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xdr:col>
      <xdr:colOff>571500</xdr:colOff>
      <xdr:row>4</xdr:row>
      <xdr:rowOff>0</xdr:rowOff>
    </xdr:to>
    <xdr:pic>
      <xdr:nvPicPr>
        <xdr:cNvPr id="5" name="Picture 7"/>
        <xdr:cNvPicPr preferRelativeResize="1">
          <a:picLocks noChangeAspect="1"/>
        </xdr:cNvPicPr>
      </xdr:nvPicPr>
      <xdr:blipFill>
        <a:blip r:embed="rId1"/>
        <a:srcRect r="44616" b="44709"/>
        <a:stretch>
          <a:fillRect/>
        </a:stretch>
      </xdr:blipFill>
      <xdr:spPr>
        <a:xfrm>
          <a:off x="0" y="0"/>
          <a:ext cx="1190625" cy="1085850"/>
        </a:xfrm>
        <a:prstGeom prst="rect">
          <a:avLst/>
        </a:prstGeom>
        <a:noFill/>
        <a:ln w="9525" cmpd="sng">
          <a:noFill/>
        </a:ln>
      </xdr:spPr>
    </xdr:pic>
    <xdr:clientData/>
  </xdr:twoCellAnchor>
  <xdr:twoCellAnchor>
    <xdr:from>
      <xdr:col>9</xdr:col>
      <xdr:colOff>419100</xdr:colOff>
      <xdr:row>46</xdr:row>
      <xdr:rowOff>104775</xdr:rowOff>
    </xdr:from>
    <xdr:to>
      <xdr:col>9</xdr:col>
      <xdr:colOff>676275</xdr:colOff>
      <xdr:row>46</xdr:row>
      <xdr:rowOff>104775</xdr:rowOff>
    </xdr:to>
    <xdr:sp>
      <xdr:nvSpPr>
        <xdr:cNvPr id="6" name="Line 8"/>
        <xdr:cNvSpPr>
          <a:spLocks/>
        </xdr:cNvSpPr>
      </xdr:nvSpPr>
      <xdr:spPr>
        <a:xfrm>
          <a:off x="9210675" y="95440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1057275</xdr:colOff>
      <xdr:row>41</xdr:row>
      <xdr:rowOff>114300</xdr:rowOff>
    </xdr:from>
    <xdr:to>
      <xdr:col>11</xdr:col>
      <xdr:colOff>219075</xdr:colOff>
      <xdr:row>41</xdr:row>
      <xdr:rowOff>114300</xdr:rowOff>
    </xdr:to>
    <xdr:sp>
      <xdr:nvSpPr>
        <xdr:cNvPr id="1" name="Line 1"/>
        <xdr:cNvSpPr>
          <a:spLocks/>
        </xdr:cNvSpPr>
      </xdr:nvSpPr>
      <xdr:spPr>
        <a:xfrm>
          <a:off x="7343775" y="90201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1057275</xdr:colOff>
      <xdr:row>66</xdr:row>
      <xdr:rowOff>114300</xdr:rowOff>
    </xdr:from>
    <xdr:to>
      <xdr:col>11</xdr:col>
      <xdr:colOff>228600</xdr:colOff>
      <xdr:row>66</xdr:row>
      <xdr:rowOff>114300</xdr:rowOff>
    </xdr:to>
    <xdr:sp>
      <xdr:nvSpPr>
        <xdr:cNvPr id="2" name="Line 2"/>
        <xdr:cNvSpPr>
          <a:spLocks/>
        </xdr:cNvSpPr>
      </xdr:nvSpPr>
      <xdr:spPr>
        <a:xfrm>
          <a:off x="7343775" y="138207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1057275</xdr:colOff>
      <xdr:row>30</xdr:row>
      <xdr:rowOff>114300</xdr:rowOff>
    </xdr:from>
    <xdr:to>
      <xdr:col>11</xdr:col>
      <xdr:colOff>228600</xdr:colOff>
      <xdr:row>30</xdr:row>
      <xdr:rowOff>114300</xdr:rowOff>
    </xdr:to>
    <xdr:sp>
      <xdr:nvSpPr>
        <xdr:cNvPr id="3" name="Line 3"/>
        <xdr:cNvSpPr>
          <a:spLocks/>
        </xdr:cNvSpPr>
      </xdr:nvSpPr>
      <xdr:spPr>
        <a:xfrm>
          <a:off x="7343775" y="67437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1066800</xdr:colOff>
      <xdr:row>19</xdr:row>
      <xdr:rowOff>123825</xdr:rowOff>
    </xdr:from>
    <xdr:to>
      <xdr:col>11</xdr:col>
      <xdr:colOff>228600</xdr:colOff>
      <xdr:row>19</xdr:row>
      <xdr:rowOff>123825</xdr:rowOff>
    </xdr:to>
    <xdr:sp>
      <xdr:nvSpPr>
        <xdr:cNvPr id="4" name="Line 4"/>
        <xdr:cNvSpPr>
          <a:spLocks/>
        </xdr:cNvSpPr>
      </xdr:nvSpPr>
      <xdr:spPr>
        <a:xfrm>
          <a:off x="7353300" y="44767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fgov.org/site/treasurer_index.as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115"/>
  <sheetViews>
    <sheetView tabSelected="1" zoomScale="70" zoomScaleNormal="70" zoomScaleSheetLayoutView="100" workbookViewId="0" topLeftCell="A76">
      <selection activeCell="C49" sqref="C49"/>
    </sheetView>
  </sheetViews>
  <sheetFormatPr defaultColWidth="9.140625" defaultRowHeight="12.75"/>
  <cols>
    <col min="1" max="1" width="4.57421875" style="2" customWidth="1"/>
    <col min="2" max="2" width="4.7109375" style="2" customWidth="1"/>
    <col min="3" max="3" width="60.7109375" style="2" customWidth="1"/>
    <col min="4" max="4" width="8.421875" style="2" customWidth="1"/>
    <col min="5" max="5" width="9.28125" style="2" bestFit="1" customWidth="1"/>
    <col min="6" max="6" width="12.00390625" style="2" customWidth="1"/>
    <col min="7" max="7" width="10.57421875" style="2" customWidth="1"/>
    <col min="8" max="8" width="10.7109375" style="2" customWidth="1"/>
    <col min="9" max="9" width="10.8515625" style="2" customWidth="1"/>
    <col min="10" max="10" width="13.140625" style="3" customWidth="1"/>
    <col min="11" max="11" width="16.421875" style="2" customWidth="1"/>
    <col min="12" max="12" width="14.00390625" style="65" customWidth="1"/>
    <col min="13" max="16384" width="9.140625" style="65" customWidth="1"/>
  </cols>
  <sheetData>
    <row r="1" spans="1:2" ht="20.25">
      <c r="A1" s="92"/>
      <c r="B1" s="76"/>
    </row>
    <row r="2" spans="1:10" s="71" customFormat="1" ht="22.5">
      <c r="A2" s="92"/>
      <c r="C2" s="80" t="s">
        <v>137</v>
      </c>
      <c r="J2" s="79"/>
    </row>
    <row r="3" spans="1:11" ht="15.75" customHeight="1">
      <c r="A3" s="77"/>
      <c r="B3" s="71"/>
      <c r="C3" s="78"/>
      <c r="D3" s="71"/>
      <c r="E3" s="71"/>
      <c r="F3" s="71"/>
      <c r="G3" s="71"/>
      <c r="H3" s="71"/>
      <c r="I3" s="71"/>
      <c r="J3" s="79"/>
      <c r="K3" s="71"/>
    </row>
    <row r="4" spans="1:11" s="85" customFormat="1" ht="27" customHeight="1">
      <c r="A4" s="81"/>
      <c r="B4" s="82"/>
      <c r="C4" s="83" t="s">
        <v>136</v>
      </c>
      <c r="D4" s="82"/>
      <c r="E4" s="82"/>
      <c r="F4" s="82"/>
      <c r="G4" s="82"/>
      <c r="H4" s="82"/>
      <c r="I4" s="82"/>
      <c r="J4" s="84"/>
      <c r="K4" s="82"/>
    </row>
    <row r="5" spans="1:11" ht="15">
      <c r="A5" s="90" t="s">
        <v>0</v>
      </c>
      <c r="B5" s="90"/>
      <c r="C5" s="90"/>
      <c r="D5" s="90"/>
      <c r="E5" s="90"/>
      <c r="F5" s="90"/>
      <c r="G5" s="90"/>
      <c r="H5" s="90"/>
      <c r="I5" s="90"/>
      <c r="J5" s="90"/>
      <c r="K5" s="90"/>
    </row>
    <row r="6" spans="1:11" ht="15">
      <c r="A6" s="90"/>
      <c r="B6" s="90"/>
      <c r="C6" s="90"/>
      <c r="D6" s="90"/>
      <c r="E6" s="90"/>
      <c r="F6" s="90"/>
      <c r="G6" s="90"/>
      <c r="H6" s="90"/>
      <c r="I6" s="90"/>
      <c r="J6" s="90"/>
      <c r="K6" s="90"/>
    </row>
    <row r="7" spans="1:11" ht="15">
      <c r="A7" s="90"/>
      <c r="B7" s="90"/>
      <c r="C7" s="90"/>
      <c r="D7" s="90"/>
      <c r="E7" s="90"/>
      <c r="F7" s="90"/>
      <c r="G7" s="90"/>
      <c r="H7" s="90"/>
      <c r="I7" s="90"/>
      <c r="J7" s="90"/>
      <c r="K7" s="90"/>
    </row>
    <row r="8" spans="1:11" ht="15">
      <c r="A8" s="90"/>
      <c r="B8" s="90"/>
      <c r="C8" s="90"/>
      <c r="D8" s="90"/>
      <c r="E8" s="90"/>
      <c r="F8" s="90"/>
      <c r="G8" s="90"/>
      <c r="H8" s="90"/>
      <c r="I8" s="90"/>
      <c r="J8" s="90"/>
      <c r="K8" s="90"/>
    </row>
    <row r="9" spans="1:11" ht="15">
      <c r="A9" s="90"/>
      <c r="B9" s="90"/>
      <c r="C9" s="90"/>
      <c r="D9" s="90"/>
      <c r="E9" s="90"/>
      <c r="F9" s="90"/>
      <c r="G9" s="90"/>
      <c r="H9" s="90"/>
      <c r="I9" s="90"/>
      <c r="J9" s="90"/>
      <c r="K9" s="90"/>
    </row>
    <row r="10" spans="1:11" ht="15">
      <c r="A10" s="90"/>
      <c r="B10" s="90"/>
      <c r="C10" s="90"/>
      <c r="D10" s="90"/>
      <c r="E10" s="90"/>
      <c r="F10" s="90"/>
      <c r="G10" s="90"/>
      <c r="H10" s="90"/>
      <c r="I10" s="90"/>
      <c r="J10" s="90"/>
      <c r="K10" s="90"/>
    </row>
    <row r="12" spans="1:11" s="71" customFormat="1" ht="15.75">
      <c r="A12" s="1" t="s">
        <v>90</v>
      </c>
      <c r="B12" s="2"/>
      <c r="C12" s="2"/>
      <c r="D12" s="2"/>
      <c r="E12" s="2"/>
      <c r="F12" s="2"/>
      <c r="G12" s="2"/>
      <c r="H12" s="2"/>
      <c r="I12" s="2"/>
      <c r="J12" s="3"/>
      <c r="K12" s="2"/>
    </row>
    <row r="13" ht="15">
      <c r="A13" s="2" t="s">
        <v>35</v>
      </c>
    </row>
    <row r="14" spans="2:11" ht="15">
      <c r="B14" s="2" t="s">
        <v>36</v>
      </c>
      <c r="F14" s="86"/>
      <c r="G14" s="2" t="s">
        <v>38</v>
      </c>
      <c r="I14" s="31">
        <f>F14</f>
        <v>0</v>
      </c>
      <c r="J14" s="28"/>
      <c r="K14" s="29"/>
    </row>
    <row r="15" spans="2:11" ht="15">
      <c r="B15" s="2" t="s">
        <v>37</v>
      </c>
      <c r="F15" s="86"/>
      <c r="G15" s="2" t="s">
        <v>38</v>
      </c>
      <c r="I15" s="31">
        <f>F15</f>
        <v>0</v>
      </c>
      <c r="J15" s="28"/>
      <c r="K15" s="29"/>
    </row>
    <row r="16" spans="2:11" ht="15">
      <c r="B16" s="2" t="s">
        <v>48</v>
      </c>
      <c r="E16" s="19"/>
      <c r="F16" s="35">
        <f>I17</f>
        <v>0</v>
      </c>
      <c r="G16" s="2" t="s">
        <v>40</v>
      </c>
      <c r="I16" s="32">
        <f>I15-I14</f>
        <v>0</v>
      </c>
      <c r="J16" s="26"/>
      <c r="K16" s="30"/>
    </row>
    <row r="17" spans="9:11" ht="15">
      <c r="I17" s="34">
        <f>I16/365</f>
        <v>0</v>
      </c>
      <c r="J17" s="27"/>
      <c r="K17" s="30"/>
    </row>
    <row r="18" spans="1:11" ht="18">
      <c r="A18" s="60" t="s">
        <v>132</v>
      </c>
      <c r="B18" s="58"/>
      <c r="C18" s="58"/>
      <c r="D18" s="58"/>
      <c r="E18" s="58"/>
      <c r="F18" s="58"/>
      <c r="G18" s="58"/>
      <c r="H18" s="58"/>
      <c r="I18" s="58"/>
      <c r="J18" s="59"/>
      <c r="K18" s="58"/>
    </row>
    <row r="19" spans="1:11" ht="15">
      <c r="A19" s="91" t="s">
        <v>135</v>
      </c>
      <c r="B19" s="91"/>
      <c r="C19" s="91"/>
      <c r="D19" s="91"/>
      <c r="E19" s="91"/>
      <c r="F19" s="91"/>
      <c r="G19" s="91"/>
      <c r="H19" s="91"/>
      <c r="I19" s="91"/>
      <c r="J19" s="91"/>
      <c r="K19" s="91"/>
    </row>
    <row r="20" spans="1:11" ht="15">
      <c r="A20" s="91"/>
      <c r="B20" s="91"/>
      <c r="C20" s="91"/>
      <c r="D20" s="91"/>
      <c r="E20" s="91"/>
      <c r="F20" s="91"/>
      <c r="G20" s="91"/>
      <c r="H20" s="91"/>
      <c r="I20" s="91"/>
      <c r="J20" s="91"/>
      <c r="K20" s="91"/>
    </row>
    <row r="21" ht="15">
      <c r="A21" s="64"/>
    </row>
    <row r="22" spans="1:9" ht="18">
      <c r="A22" s="61" t="s">
        <v>79</v>
      </c>
      <c r="B22" s="39"/>
      <c r="C22" s="39"/>
      <c r="D22" s="39"/>
      <c r="E22" s="39"/>
      <c r="F22" s="39"/>
      <c r="G22" s="39"/>
      <c r="H22" s="39"/>
      <c r="I22" s="39"/>
    </row>
    <row r="23" spans="1:11" ht="15.75" thickBot="1">
      <c r="A23" s="2" t="s">
        <v>94</v>
      </c>
      <c r="C23" s="2" t="s">
        <v>64</v>
      </c>
      <c r="J23" s="3" t="s">
        <v>88</v>
      </c>
      <c r="K23" s="42"/>
    </row>
    <row r="24" spans="1:11" ht="16.5" thickBot="1">
      <c r="A24" s="4"/>
      <c r="H24" s="1" t="s">
        <v>130</v>
      </c>
      <c r="K24" s="49">
        <f>K23</f>
        <v>0</v>
      </c>
    </row>
    <row r="25" spans="1:7" ht="15.75">
      <c r="A25" s="1"/>
      <c r="D25" s="8"/>
      <c r="E25" s="9"/>
      <c r="F25" s="9"/>
      <c r="G25" s="9"/>
    </row>
    <row r="26" spans="1:8" ht="15.75">
      <c r="A26" s="1"/>
      <c r="C26" s="8"/>
      <c r="D26" s="8"/>
      <c r="E26" s="9"/>
      <c r="F26" s="9"/>
      <c r="G26" s="9"/>
      <c r="H26" s="63" t="s">
        <v>93</v>
      </c>
    </row>
    <row r="27" spans="1:10" ht="15.75">
      <c r="A27" s="1"/>
      <c r="C27" s="8"/>
      <c r="D27" s="8"/>
      <c r="E27" s="9"/>
      <c r="F27" s="9"/>
      <c r="G27" s="9"/>
      <c r="J27" s="63"/>
    </row>
    <row r="28" spans="1:7" ht="18">
      <c r="A28" s="61" t="s">
        <v>80</v>
      </c>
      <c r="C28" s="8"/>
      <c r="D28" s="8"/>
      <c r="E28" s="9"/>
      <c r="F28" s="9"/>
      <c r="G28" s="9"/>
    </row>
    <row r="29" spans="1:11" ht="15">
      <c r="A29" s="2" t="s">
        <v>94</v>
      </c>
      <c r="C29" s="2" t="s">
        <v>64</v>
      </c>
      <c r="J29" s="3" t="s">
        <v>88</v>
      </c>
      <c r="K29" s="41"/>
    </row>
    <row r="30" spans="1:11" ht="15">
      <c r="A30" s="4"/>
      <c r="C30" s="2" t="s">
        <v>96</v>
      </c>
      <c r="K30" s="6"/>
    </row>
    <row r="31" spans="1:11" ht="15">
      <c r="A31" s="4"/>
      <c r="K31" s="6"/>
    </row>
    <row r="32" spans="1:11" ht="15">
      <c r="A32" s="64" t="s">
        <v>98</v>
      </c>
      <c r="C32" s="2" t="s">
        <v>49</v>
      </c>
      <c r="E32" s="2">
        <v>0.0145</v>
      </c>
      <c r="J32" s="3" t="s">
        <v>89</v>
      </c>
      <c r="K32" s="38">
        <f>K29*E32</f>
        <v>0</v>
      </c>
    </row>
    <row r="33" spans="1:3" ht="15">
      <c r="A33" s="4"/>
      <c r="C33" s="2" t="s">
        <v>97</v>
      </c>
    </row>
    <row r="34" spans="1:11" ht="15.75" thickBot="1">
      <c r="A34" s="4"/>
      <c r="K34" s="6"/>
    </row>
    <row r="35" spans="1:11" ht="16.5" thickBot="1">
      <c r="A35" s="4"/>
      <c r="H35" s="1" t="s">
        <v>130</v>
      </c>
      <c r="K35" s="50">
        <f>K29-K32</f>
        <v>0</v>
      </c>
    </row>
    <row r="36" spans="1:8" ht="15.75">
      <c r="A36" s="1"/>
      <c r="D36" s="8"/>
      <c r="E36" s="9"/>
      <c r="F36" s="9"/>
      <c r="G36" s="9"/>
      <c r="H36" s="57" t="s">
        <v>76</v>
      </c>
    </row>
    <row r="37" spans="1:8" ht="15.75">
      <c r="A37" s="1"/>
      <c r="D37" s="8"/>
      <c r="E37" s="9"/>
      <c r="F37" s="9"/>
      <c r="G37" s="9"/>
      <c r="H37" s="63" t="s">
        <v>93</v>
      </c>
    </row>
    <row r="38" spans="1:10" ht="15.75">
      <c r="A38" s="1"/>
      <c r="D38" s="8"/>
      <c r="E38" s="9"/>
      <c r="F38" s="9"/>
      <c r="G38" s="9"/>
      <c r="J38" s="63"/>
    </row>
    <row r="39" spans="1:10" ht="18">
      <c r="A39" s="62" t="s">
        <v>152</v>
      </c>
      <c r="E39" s="39"/>
      <c r="F39" s="39"/>
      <c r="G39" s="39"/>
      <c r="H39" s="39"/>
      <c r="I39" s="3"/>
      <c r="J39" s="2"/>
    </row>
    <row r="40" spans="1:10" ht="20.25">
      <c r="A40" s="51"/>
      <c r="E40" s="39"/>
      <c r="F40" s="39"/>
      <c r="G40" s="39"/>
      <c r="H40" s="39"/>
      <c r="I40" s="3"/>
      <c r="J40" s="2"/>
    </row>
    <row r="41" spans="1:11" ht="15">
      <c r="A41" s="2" t="s">
        <v>94</v>
      </c>
      <c r="C41" s="2" t="s">
        <v>64</v>
      </c>
      <c r="J41" s="3" t="s">
        <v>88</v>
      </c>
      <c r="K41" s="42"/>
    </row>
    <row r="42" spans="1:11" ht="15">
      <c r="A42" s="4"/>
      <c r="C42" s="2" t="s">
        <v>84</v>
      </c>
      <c r="K42" s="6"/>
    </row>
    <row r="43" spans="1:11" ht="18" customHeight="1">
      <c r="A43" s="4"/>
      <c r="K43" s="6"/>
    </row>
    <row r="44" spans="1:11" ht="15">
      <c r="A44" s="64" t="s">
        <v>95</v>
      </c>
      <c r="C44" s="2" t="s">
        <v>49</v>
      </c>
      <c r="E44" s="2">
        <v>0.0765</v>
      </c>
      <c r="J44" s="3" t="s">
        <v>89</v>
      </c>
      <c r="K44" s="40"/>
    </row>
    <row r="45" spans="1:3" ht="15" customHeight="1">
      <c r="A45" s="4"/>
      <c r="C45" s="2" t="s">
        <v>99</v>
      </c>
    </row>
    <row r="46" spans="1:11" ht="15" customHeight="1" thickBot="1">
      <c r="A46" s="4"/>
      <c r="C46" s="2" t="s">
        <v>140</v>
      </c>
      <c r="K46" s="6"/>
    </row>
    <row r="47" spans="1:11" ht="16.5" thickBot="1">
      <c r="A47" s="4"/>
      <c r="H47" s="1" t="s">
        <v>130</v>
      </c>
      <c r="K47" s="50">
        <f>K41-K44</f>
        <v>0</v>
      </c>
    </row>
    <row r="48" spans="1:8" ht="15.75">
      <c r="A48" s="1"/>
      <c r="D48" s="8"/>
      <c r="E48" s="9"/>
      <c r="F48" s="9"/>
      <c r="G48" s="9"/>
      <c r="H48" s="57" t="s">
        <v>76</v>
      </c>
    </row>
    <row r="49" spans="1:8" ht="15.75">
      <c r="A49" s="1"/>
      <c r="D49" s="8"/>
      <c r="E49" s="9"/>
      <c r="F49" s="9"/>
      <c r="G49" s="9"/>
      <c r="H49" s="63" t="s">
        <v>93</v>
      </c>
    </row>
    <row r="51" spans="1:10" ht="18">
      <c r="A51" s="62" t="s">
        <v>151</v>
      </c>
      <c r="E51" s="39"/>
      <c r="F51" s="39"/>
      <c r="G51" s="39"/>
      <c r="H51" s="39"/>
      <c r="I51" s="3"/>
      <c r="J51" s="2"/>
    </row>
    <row r="52" spans="1:10" ht="20.25">
      <c r="A52" s="51"/>
      <c r="E52" s="39"/>
      <c r="F52" s="39"/>
      <c r="G52" s="39"/>
      <c r="H52" s="39"/>
      <c r="I52" s="3"/>
      <c r="J52" s="2"/>
    </row>
    <row r="53" spans="1:11" ht="15">
      <c r="A53" s="2" t="s">
        <v>94</v>
      </c>
      <c r="C53" s="2" t="s">
        <v>108</v>
      </c>
      <c r="J53" s="3" t="s">
        <v>88</v>
      </c>
      <c r="K53" s="5"/>
    </row>
    <row r="54" ht="15">
      <c r="K54" s="6"/>
    </row>
    <row r="55" spans="1:20" ht="15" customHeight="1">
      <c r="A55" s="2" t="s">
        <v>95</v>
      </c>
      <c r="C55" s="2" t="s">
        <v>138</v>
      </c>
      <c r="J55" s="3" t="s">
        <v>89</v>
      </c>
      <c r="K55" s="38">
        <f>K53-97500</f>
        <v>-97500</v>
      </c>
      <c r="L55" s="87"/>
      <c r="M55" s="87"/>
      <c r="N55" s="87"/>
      <c r="O55" s="87"/>
      <c r="P55" s="87"/>
      <c r="Q55" s="87"/>
      <c r="R55" s="87"/>
      <c r="S55" s="87"/>
      <c r="T55" s="88"/>
    </row>
    <row r="56" spans="3:11" ht="15" customHeight="1">
      <c r="C56" s="2" t="s">
        <v>139</v>
      </c>
      <c r="J56" s="66"/>
      <c r="K56" s="6"/>
    </row>
    <row r="57" spans="3:11" ht="15">
      <c r="C57" s="65"/>
      <c r="K57" s="47"/>
    </row>
    <row r="58" spans="1:12" ht="15">
      <c r="A58" s="2" t="s">
        <v>104</v>
      </c>
      <c r="C58" s="2" t="s">
        <v>109</v>
      </c>
      <c r="J58" s="3" t="s">
        <v>100</v>
      </c>
      <c r="K58" s="42"/>
      <c r="L58" s="72"/>
    </row>
    <row r="59" spans="3:10" ht="15">
      <c r="C59" s="65"/>
      <c r="J59" s="65"/>
    </row>
    <row r="60" spans="1:11" ht="15">
      <c r="A60" s="2" t="s">
        <v>105</v>
      </c>
      <c r="C60" s="2" t="s">
        <v>87</v>
      </c>
      <c r="J60" s="3" t="s">
        <v>101</v>
      </c>
      <c r="K60" s="42"/>
    </row>
    <row r="61" spans="3:10" ht="15">
      <c r="C61" s="65" t="s">
        <v>111</v>
      </c>
      <c r="D61" s="65"/>
      <c r="E61" s="65"/>
      <c r="J61" s="66" t="s">
        <v>110</v>
      </c>
    </row>
    <row r="62" spans="1:12" ht="15">
      <c r="A62" s="65"/>
      <c r="B62" s="65"/>
      <c r="C62" s="65"/>
      <c r="D62" s="65"/>
      <c r="E62" s="65"/>
      <c r="F62" s="65"/>
      <c r="G62" s="65"/>
      <c r="H62" s="65"/>
      <c r="I62" s="65"/>
      <c r="J62" s="66"/>
      <c r="K62" s="67"/>
      <c r="L62" s="72"/>
    </row>
    <row r="63" spans="1:11" ht="15">
      <c r="A63" s="2" t="s">
        <v>106</v>
      </c>
      <c r="C63" s="2" t="s">
        <v>112</v>
      </c>
      <c r="E63" s="2">
        <v>0.062</v>
      </c>
      <c r="J63" s="3" t="s">
        <v>102</v>
      </c>
      <c r="K63" s="38">
        <f>K60*E63</f>
        <v>0</v>
      </c>
    </row>
    <row r="64" spans="3:11" ht="15">
      <c r="C64" s="2" t="s">
        <v>115</v>
      </c>
      <c r="J64" s="65"/>
      <c r="K64" s="3"/>
    </row>
    <row r="66" ht="15">
      <c r="C66" s="65"/>
    </row>
    <row r="67" spans="1:11" ht="15">
      <c r="A67" s="2" t="s">
        <v>107</v>
      </c>
      <c r="C67" s="2" t="s">
        <v>113</v>
      </c>
      <c r="E67" s="2">
        <v>0.0145</v>
      </c>
      <c r="J67" s="3" t="s">
        <v>103</v>
      </c>
      <c r="K67" s="38">
        <f>K58*E67</f>
        <v>0</v>
      </c>
    </row>
    <row r="68" spans="1:11" s="71" customFormat="1" ht="15">
      <c r="A68" s="2"/>
      <c r="B68" s="2"/>
      <c r="C68" s="2" t="s">
        <v>116</v>
      </c>
      <c r="D68" s="2"/>
      <c r="E68" s="2"/>
      <c r="F68" s="2"/>
      <c r="G68" s="2"/>
      <c r="H68" s="2"/>
      <c r="I68" s="2"/>
      <c r="J68" s="65"/>
      <c r="K68" s="3"/>
    </row>
    <row r="69" ht="15.75" thickBot="1">
      <c r="C69" s="65"/>
    </row>
    <row r="70" spans="8:11" ht="16.5" thickBot="1">
      <c r="H70" s="1" t="s">
        <v>131</v>
      </c>
      <c r="K70" s="49">
        <f>K58-K63-K67</f>
        <v>0</v>
      </c>
    </row>
    <row r="71" spans="4:8" ht="15">
      <c r="D71" s="8"/>
      <c r="E71" s="9"/>
      <c r="G71" s="65"/>
      <c r="H71" s="68" t="s">
        <v>114</v>
      </c>
    </row>
    <row r="72" spans="4:8" ht="15.75">
      <c r="D72" s="8"/>
      <c r="E72" s="9"/>
      <c r="F72" s="9"/>
      <c r="H72" s="63" t="s">
        <v>93</v>
      </c>
    </row>
    <row r="73" spans="4:8" ht="15.75">
      <c r="D73" s="8"/>
      <c r="E73" s="9"/>
      <c r="F73" s="9"/>
      <c r="H73" s="63"/>
    </row>
    <row r="74" spans="4:10" ht="15">
      <c r="D74" s="8"/>
      <c r="E74" s="9"/>
      <c r="F74" s="9"/>
      <c r="J74" s="8"/>
    </row>
    <row r="75" spans="1:11" ht="18">
      <c r="A75" s="60" t="s">
        <v>91</v>
      </c>
      <c r="B75" s="58"/>
      <c r="C75" s="58"/>
      <c r="D75" s="58"/>
      <c r="E75" s="58"/>
      <c r="F75" s="58"/>
      <c r="G75" s="58"/>
      <c r="H75" s="58"/>
      <c r="I75" s="58"/>
      <c r="J75" s="59"/>
      <c r="K75" s="58"/>
    </row>
    <row r="76" spans="4:5" ht="15">
      <c r="D76" s="12"/>
      <c r="E76" s="12"/>
    </row>
    <row r="77" spans="1:9" ht="15">
      <c r="A77" s="2" t="s">
        <v>94</v>
      </c>
      <c r="C77" s="2" t="s">
        <v>117</v>
      </c>
      <c r="F77" s="3" t="s">
        <v>17</v>
      </c>
      <c r="G77" s="16"/>
      <c r="H77" s="12" t="s">
        <v>18</v>
      </c>
      <c r="I77" s="16"/>
    </row>
    <row r="78" spans="1:9" ht="15">
      <c r="A78" s="7"/>
      <c r="C78" s="2" t="s">
        <v>118</v>
      </c>
      <c r="F78" s="12" t="s">
        <v>17</v>
      </c>
      <c r="G78" s="15"/>
      <c r="H78" s="12" t="s">
        <v>18</v>
      </c>
      <c r="I78" s="15"/>
    </row>
    <row r="79" spans="1:8" ht="15">
      <c r="A79" s="7"/>
      <c r="F79" s="11"/>
      <c r="G79" s="11"/>
      <c r="H79" s="11"/>
    </row>
    <row r="80" spans="1:11" ht="15">
      <c r="A80" s="2" t="s">
        <v>95</v>
      </c>
      <c r="C80" s="2" t="s">
        <v>149</v>
      </c>
      <c r="F80" s="12" t="s">
        <v>17</v>
      </c>
      <c r="G80" s="15"/>
      <c r="H80" s="12" t="s">
        <v>18</v>
      </c>
      <c r="I80" s="15"/>
      <c r="J80" s="3" t="s">
        <v>88</v>
      </c>
      <c r="K80" s="13"/>
    </row>
    <row r="81" ht="15">
      <c r="C81" s="2" t="s">
        <v>148</v>
      </c>
    </row>
    <row r="82" spans="3:10" ht="15">
      <c r="C82" s="2" t="s">
        <v>125</v>
      </c>
      <c r="G82" s="69"/>
      <c r="H82" s="64"/>
      <c r="I82" s="64"/>
      <c r="J82" s="70"/>
    </row>
    <row r="84" spans="1:9" ht="15">
      <c r="A84" s="2" t="s">
        <v>104</v>
      </c>
      <c r="C84" s="2" t="s">
        <v>150</v>
      </c>
      <c r="F84" s="12" t="s">
        <v>17</v>
      </c>
      <c r="G84" s="15"/>
      <c r="H84" s="12" t="s">
        <v>18</v>
      </c>
      <c r="I84" s="15"/>
    </row>
    <row r="85" ht="15">
      <c r="C85" s="2" t="s">
        <v>144</v>
      </c>
    </row>
    <row r="86" ht="15">
      <c r="C86" s="14"/>
    </row>
    <row r="87" ht="15">
      <c r="C87" s="2" t="s">
        <v>147</v>
      </c>
    </row>
    <row r="88" ht="15">
      <c r="C88" s="2" t="s">
        <v>146</v>
      </c>
    </row>
    <row r="89" spans="3:11" ht="15">
      <c r="C89" s="2" t="s">
        <v>145</v>
      </c>
      <c r="J89" s="3" t="s">
        <v>89</v>
      </c>
      <c r="K89" s="17"/>
    </row>
    <row r="90" ht="15">
      <c r="K90" s="18"/>
    </row>
    <row r="91" spans="1:11" ht="15">
      <c r="A91" s="2" t="s">
        <v>105</v>
      </c>
      <c r="C91" s="2" t="s">
        <v>119</v>
      </c>
      <c r="J91" s="3" t="s">
        <v>100</v>
      </c>
      <c r="K91" s="13">
        <f>IF(K80&gt;K89,K80,K89)</f>
        <v>0</v>
      </c>
    </row>
    <row r="92" ht="15">
      <c r="C92" s="2" t="s">
        <v>120</v>
      </c>
    </row>
    <row r="94" spans="1:11" s="71" customFormat="1" ht="15">
      <c r="A94" s="2" t="s">
        <v>106</v>
      </c>
      <c r="B94" s="2"/>
      <c r="C94" s="2" t="s">
        <v>126</v>
      </c>
      <c r="D94" s="2"/>
      <c r="E94" s="2"/>
      <c r="F94" s="2"/>
      <c r="G94" s="2"/>
      <c r="H94" s="2"/>
      <c r="I94" s="2"/>
      <c r="J94" s="3"/>
      <c r="K94" s="2"/>
    </row>
    <row r="95" spans="3:10" ht="15">
      <c r="C95" s="2" t="s">
        <v>127</v>
      </c>
      <c r="I95" s="3" t="s">
        <v>101</v>
      </c>
      <c r="J95" s="74"/>
    </row>
    <row r="96" spans="3:10" ht="15">
      <c r="C96" s="2" t="s">
        <v>121</v>
      </c>
      <c r="I96" s="3" t="s">
        <v>102</v>
      </c>
      <c r="J96" s="22">
        <f>K91</f>
        <v>0</v>
      </c>
    </row>
    <row r="97" spans="3:10" ht="15">
      <c r="C97" s="2" t="s">
        <v>122</v>
      </c>
      <c r="I97" s="3" t="s">
        <v>103</v>
      </c>
      <c r="J97" s="33">
        <f>F16</f>
        <v>0</v>
      </c>
    </row>
    <row r="98" spans="3:11" ht="15">
      <c r="C98" s="2" t="s">
        <v>41</v>
      </c>
      <c r="I98" s="3" t="s">
        <v>123</v>
      </c>
      <c r="K98" s="75">
        <f>J95*J96*J97</f>
        <v>0</v>
      </c>
    </row>
    <row r="99" spans="1:11" s="73" customFormat="1" ht="15.75" thickBot="1">
      <c r="A99" s="2"/>
      <c r="B99" s="2"/>
      <c r="C99" s="2"/>
      <c r="D99" s="2"/>
      <c r="E99" s="2"/>
      <c r="F99" s="2"/>
      <c r="G99" s="2"/>
      <c r="H99" s="2"/>
      <c r="I99" s="2"/>
      <c r="J99" s="3"/>
      <c r="K99" s="2"/>
    </row>
    <row r="100" spans="1:11" ht="18.75" thickTop="1">
      <c r="A100" s="60" t="s">
        <v>92</v>
      </c>
      <c r="B100" s="58"/>
      <c r="C100" s="58"/>
      <c r="D100" s="58"/>
      <c r="E100" s="58"/>
      <c r="F100" s="58"/>
      <c r="G100" s="58"/>
      <c r="H100" s="58"/>
      <c r="I100" s="58"/>
      <c r="J100" s="59"/>
      <c r="K100" s="58"/>
    </row>
    <row r="101" ht="15">
      <c r="A101" s="2" t="s">
        <v>128</v>
      </c>
    </row>
    <row r="102" spans="2:10" ht="15">
      <c r="B102" s="2" t="s">
        <v>129</v>
      </c>
      <c r="I102" s="3" t="s">
        <v>88</v>
      </c>
      <c r="J102" s="75">
        <f>J95</f>
        <v>0</v>
      </c>
    </row>
    <row r="103" spans="2:10" ht="15">
      <c r="B103" s="2" t="s">
        <v>28</v>
      </c>
      <c r="I103" s="3" t="s">
        <v>89</v>
      </c>
      <c r="J103" s="75">
        <f>K98</f>
        <v>0</v>
      </c>
    </row>
    <row r="104" spans="2:11" ht="15">
      <c r="B104" s="2" t="s">
        <v>29</v>
      </c>
      <c r="I104" s="3" t="s">
        <v>100</v>
      </c>
      <c r="K104" s="75">
        <f>J103+J102</f>
        <v>0</v>
      </c>
    </row>
    <row r="105" spans="1:11" ht="15.75" thickBot="1">
      <c r="A105" s="36"/>
      <c r="B105" s="36"/>
      <c r="C105" s="36"/>
      <c r="D105" s="36"/>
      <c r="E105" s="36"/>
      <c r="F105" s="36"/>
      <c r="G105" s="36"/>
      <c r="H105" s="36"/>
      <c r="I105" s="36"/>
      <c r="J105" s="37"/>
      <c r="K105" s="36"/>
    </row>
    <row r="106" ht="15.75" thickTop="1">
      <c r="J106" s="2"/>
    </row>
    <row r="107" spans="1:11" ht="15">
      <c r="A107" s="2" t="s">
        <v>124</v>
      </c>
      <c r="E107" s="89"/>
      <c r="F107" s="89"/>
      <c r="G107" s="89"/>
      <c r="H107" s="89"/>
      <c r="I107" s="10"/>
      <c r="J107" s="10"/>
      <c r="K107" s="3" t="s">
        <v>141</v>
      </c>
    </row>
    <row r="108" spans="8:10" ht="15">
      <c r="H108" s="11"/>
      <c r="I108" s="11"/>
      <c r="J108" s="8"/>
    </row>
    <row r="109" spans="3:11" ht="15">
      <c r="C109" s="10"/>
      <c r="D109" s="11"/>
      <c r="E109" s="10"/>
      <c r="F109" s="10"/>
      <c r="G109" s="10"/>
      <c r="H109" s="10"/>
      <c r="I109" s="10"/>
      <c r="K109" s="10"/>
    </row>
    <row r="110" spans="3:11" ht="15">
      <c r="C110" s="2" t="s">
        <v>134</v>
      </c>
      <c r="D110" s="11"/>
      <c r="E110" s="11" t="s">
        <v>143</v>
      </c>
      <c r="F110" s="11"/>
      <c r="K110" s="2" t="s">
        <v>6</v>
      </c>
    </row>
    <row r="111" spans="4:6" ht="15">
      <c r="D111" s="11"/>
      <c r="E111" s="11"/>
      <c r="F111" s="11"/>
    </row>
    <row r="112" spans="3:11" ht="15">
      <c r="C112" s="10"/>
      <c r="D112" s="11"/>
      <c r="E112" s="10"/>
      <c r="F112" s="10"/>
      <c r="G112" s="10"/>
      <c r="H112" s="10"/>
      <c r="I112" s="10"/>
      <c r="K112" s="10"/>
    </row>
    <row r="113" spans="3:11" ht="15">
      <c r="C113" s="2" t="s">
        <v>133</v>
      </c>
      <c r="E113" s="2" t="s">
        <v>142</v>
      </c>
      <c r="K113" s="2" t="s">
        <v>6</v>
      </c>
    </row>
    <row r="115" spans="3:6" ht="15">
      <c r="C115" s="11"/>
      <c r="F115" s="11"/>
    </row>
  </sheetData>
  <mergeCells count="3">
    <mergeCell ref="A5:K10"/>
    <mergeCell ref="A19:K20"/>
    <mergeCell ref="A1:A2"/>
  </mergeCells>
  <printOptions horizontalCentered="1"/>
  <pageMargins left="0.47" right="0.25" top="0.75" bottom="0.5" header="0.3" footer="0.3"/>
  <pageSetup fitToHeight="2" fitToWidth="1" horizontalDpi="600" verticalDpi="600" orientation="portrait" scale="61" r:id="rId2"/>
  <headerFooter alignWithMargins="0">
    <oddFooter>&amp;LController's Office&amp;CEffective for Year 2007&amp;RPage # &amp;P</oddFooter>
  </headerFooter>
  <drawing r:id="rId1"/>
</worksheet>
</file>

<file path=xl/worksheets/sheet2.xml><?xml version="1.0" encoding="utf-8"?>
<worksheet xmlns="http://schemas.openxmlformats.org/spreadsheetml/2006/main" xmlns:r="http://schemas.openxmlformats.org/officeDocument/2006/relationships">
  <dimension ref="A1:M109"/>
  <sheetViews>
    <sheetView zoomScale="75" zoomScaleNormal="75" zoomScaleSheetLayoutView="100" workbookViewId="0" topLeftCell="A40">
      <selection activeCell="I57" sqref="I57"/>
    </sheetView>
  </sheetViews>
  <sheetFormatPr defaultColWidth="9.140625" defaultRowHeight="12.75"/>
  <cols>
    <col min="1" max="1" width="3.8515625" style="2" customWidth="1"/>
    <col min="2" max="2" width="3.28125" style="2" customWidth="1"/>
    <col min="3" max="3" width="9.8515625" style="2" customWidth="1"/>
    <col min="4" max="4" width="11.421875" style="2" customWidth="1"/>
    <col min="5" max="5" width="10.8515625" style="2" bestFit="1" customWidth="1"/>
    <col min="6" max="6" width="12.00390625" style="2" customWidth="1"/>
    <col min="7" max="7" width="10.57421875" style="2" customWidth="1"/>
    <col min="8" max="8" width="10.28125" style="2" customWidth="1"/>
    <col min="9" max="9" width="10.8515625" style="2" customWidth="1"/>
    <col min="10" max="10" width="11.28125" style="3" customWidth="1"/>
    <col min="11" max="11" width="16.421875" style="2" customWidth="1"/>
    <col min="12" max="12" width="4.140625" style="2" customWidth="1"/>
    <col min="13" max="13" width="14.00390625" style="2" customWidth="1"/>
    <col min="14" max="16384" width="9.140625" style="2" customWidth="1"/>
  </cols>
  <sheetData>
    <row r="1" ht="15.75">
      <c r="A1" s="1" t="s">
        <v>1</v>
      </c>
    </row>
    <row r="2" spans="1:12" ht="15.75" customHeight="1">
      <c r="A2" s="90" t="s">
        <v>0</v>
      </c>
      <c r="B2" s="90"/>
      <c r="C2" s="90"/>
      <c r="D2" s="90"/>
      <c r="E2" s="90"/>
      <c r="F2" s="90"/>
      <c r="G2" s="90"/>
      <c r="H2" s="90"/>
      <c r="I2" s="90"/>
      <c r="J2" s="90"/>
      <c r="K2" s="90"/>
      <c r="L2" s="45"/>
    </row>
    <row r="3" spans="1:12" ht="15.75" customHeight="1">
      <c r="A3" s="90"/>
      <c r="B3" s="90"/>
      <c r="C3" s="90"/>
      <c r="D3" s="90"/>
      <c r="E3" s="90"/>
      <c r="F3" s="90"/>
      <c r="G3" s="90"/>
      <c r="H3" s="90"/>
      <c r="I3" s="90"/>
      <c r="J3" s="90"/>
      <c r="K3" s="90"/>
      <c r="L3" s="45"/>
    </row>
    <row r="4" spans="1:12" ht="15.75" customHeight="1">
      <c r="A4" s="90"/>
      <c r="B4" s="90"/>
      <c r="C4" s="90"/>
      <c r="D4" s="90"/>
      <c r="E4" s="90"/>
      <c r="F4" s="90"/>
      <c r="G4" s="90"/>
      <c r="H4" s="90"/>
      <c r="I4" s="90"/>
      <c r="J4" s="90"/>
      <c r="K4" s="90"/>
      <c r="L4" s="45"/>
    </row>
    <row r="5" spans="1:12" ht="29.25" customHeight="1">
      <c r="A5" s="90"/>
      <c r="B5" s="90"/>
      <c r="C5" s="90"/>
      <c r="D5" s="90"/>
      <c r="E5" s="90"/>
      <c r="F5" s="90"/>
      <c r="G5" s="90"/>
      <c r="H5" s="90"/>
      <c r="I5" s="90"/>
      <c r="J5" s="90"/>
      <c r="K5" s="90"/>
      <c r="L5" s="45"/>
    </row>
    <row r="6" spans="1:12" ht="29.25" customHeight="1">
      <c r="A6" s="45"/>
      <c r="B6" s="45"/>
      <c r="C6" s="45"/>
      <c r="D6" s="45"/>
      <c r="E6" s="45"/>
      <c r="F6" s="45"/>
      <c r="G6" s="45"/>
      <c r="H6" s="45"/>
      <c r="I6" s="45"/>
      <c r="J6" s="45"/>
      <c r="K6" s="45"/>
      <c r="L6" s="45"/>
    </row>
    <row r="7" spans="1:12" ht="29.25" customHeight="1">
      <c r="A7" s="45"/>
      <c r="B7" s="45"/>
      <c r="C7" s="45"/>
      <c r="D7" s="45"/>
      <c r="E7" s="45"/>
      <c r="F7" s="45"/>
      <c r="G7" s="45"/>
      <c r="H7" s="45"/>
      <c r="I7" s="45"/>
      <c r="J7" s="45"/>
      <c r="K7" s="45"/>
      <c r="L7" s="45"/>
    </row>
    <row r="9" ht="15.75">
      <c r="A9" s="1" t="s">
        <v>30</v>
      </c>
    </row>
    <row r="10" spans="1:9" ht="15">
      <c r="A10" s="2" t="s">
        <v>35</v>
      </c>
      <c r="I10" s="25"/>
    </row>
    <row r="11" spans="2:12" ht="15.75" thickBot="1">
      <c r="B11" s="2" t="s">
        <v>36</v>
      </c>
      <c r="F11" s="20">
        <v>38050</v>
      </c>
      <c r="G11" s="2" t="s">
        <v>38</v>
      </c>
      <c r="I11" s="31">
        <f>F11</f>
        <v>38050</v>
      </c>
      <c r="J11" s="28"/>
      <c r="K11" s="29"/>
      <c r="L11" s="29"/>
    </row>
    <row r="12" spans="2:12" ht="15">
      <c r="B12" s="2" t="s">
        <v>37</v>
      </c>
      <c r="F12" s="21">
        <v>38352</v>
      </c>
      <c r="G12" s="2" t="s">
        <v>38</v>
      </c>
      <c r="I12" s="31">
        <f>F12</f>
        <v>38352</v>
      </c>
      <c r="J12" s="28"/>
      <c r="K12" s="29"/>
      <c r="L12" s="29"/>
    </row>
    <row r="13" spans="2:12" ht="15">
      <c r="B13" s="2" t="s">
        <v>48</v>
      </c>
      <c r="E13" s="19"/>
      <c r="F13" s="35">
        <f>I14</f>
        <v>0.8273972602739726</v>
      </c>
      <c r="G13" s="2" t="s">
        <v>40</v>
      </c>
      <c r="I13" s="32">
        <f>I12-I11</f>
        <v>302</v>
      </c>
      <c r="J13" s="26"/>
      <c r="K13" s="30"/>
      <c r="L13" s="30"/>
    </row>
    <row r="14" spans="9:12" ht="15">
      <c r="I14" s="34">
        <f>I13/365</f>
        <v>0.8273972602739726</v>
      </c>
      <c r="J14" s="27"/>
      <c r="K14" s="30"/>
      <c r="L14" s="30"/>
    </row>
    <row r="15" spans="1:9" ht="15.75">
      <c r="A15" s="1" t="s">
        <v>50</v>
      </c>
      <c r="I15" s="25"/>
    </row>
    <row r="16" ht="15.75">
      <c r="A16" s="1"/>
    </row>
    <row r="17" spans="1:9" ht="20.25">
      <c r="A17" s="48" t="s">
        <v>79</v>
      </c>
      <c r="B17" s="39"/>
      <c r="C17" s="39"/>
      <c r="D17" s="39"/>
      <c r="E17" s="39"/>
      <c r="F17" s="39"/>
      <c r="G17" s="39"/>
      <c r="H17" s="39"/>
      <c r="I17" s="39"/>
    </row>
    <row r="18" spans="1:9" ht="20.25">
      <c r="A18" s="48"/>
      <c r="B18" s="39"/>
      <c r="C18" s="39"/>
      <c r="D18" s="39"/>
      <c r="E18" s="39"/>
      <c r="F18" s="39"/>
      <c r="G18" s="39"/>
      <c r="H18" s="39"/>
      <c r="I18" s="39"/>
    </row>
    <row r="19" spans="3:12" ht="15.75" thickBot="1">
      <c r="C19" s="2" t="s">
        <v>64</v>
      </c>
      <c r="J19" s="3" t="s">
        <v>3</v>
      </c>
      <c r="K19" s="42">
        <v>1260</v>
      </c>
      <c r="L19" s="43"/>
    </row>
    <row r="20" spans="1:13" ht="16.5" thickBot="1">
      <c r="A20" s="4"/>
      <c r="J20" s="1" t="s">
        <v>75</v>
      </c>
      <c r="M20" s="49">
        <f>K19</f>
        <v>1260</v>
      </c>
    </row>
    <row r="21" spans="1:7" ht="15.75">
      <c r="A21" s="1"/>
      <c r="D21" s="8"/>
      <c r="E21" s="9"/>
      <c r="F21" s="9"/>
      <c r="G21" s="9"/>
    </row>
    <row r="22" spans="1:10" ht="15.75">
      <c r="A22" s="1"/>
      <c r="C22" s="8"/>
      <c r="D22" s="8"/>
      <c r="E22" s="9"/>
      <c r="F22" s="9"/>
      <c r="G22" s="9"/>
      <c r="J22" s="8" t="s">
        <v>81</v>
      </c>
    </row>
    <row r="23" spans="1:7" ht="20.25">
      <c r="A23" s="48" t="s">
        <v>80</v>
      </c>
      <c r="C23" s="8"/>
      <c r="D23" s="8"/>
      <c r="E23" s="9"/>
      <c r="F23" s="9"/>
      <c r="G23" s="9"/>
    </row>
    <row r="24" spans="1:7" ht="20.25">
      <c r="A24" s="48"/>
      <c r="C24" s="8"/>
      <c r="D24" s="8"/>
      <c r="E24" s="9"/>
      <c r="F24" s="9"/>
      <c r="G24" s="9"/>
    </row>
    <row r="25" spans="3:12" ht="15">
      <c r="C25" s="2" t="s">
        <v>64</v>
      </c>
      <c r="J25" s="3" t="s">
        <v>3</v>
      </c>
      <c r="K25" s="41">
        <v>1260</v>
      </c>
      <c r="L25" s="52"/>
    </row>
    <row r="26" spans="1:12" ht="15">
      <c r="A26" s="4"/>
      <c r="C26" s="2" t="s">
        <v>85</v>
      </c>
      <c r="K26" s="6"/>
      <c r="L26" s="6"/>
    </row>
    <row r="27" spans="1:12" ht="15">
      <c r="A27" s="4"/>
      <c r="K27" s="6"/>
      <c r="L27" s="6"/>
    </row>
    <row r="28" spans="1:11" ht="15">
      <c r="A28" s="4"/>
      <c r="B28" s="2" t="s">
        <v>2</v>
      </c>
      <c r="C28" s="2" t="s">
        <v>49</v>
      </c>
      <c r="E28" s="2">
        <v>0.0145</v>
      </c>
      <c r="J28" s="3" t="s">
        <v>4</v>
      </c>
      <c r="K28" s="38">
        <f>K25*0.0145</f>
        <v>18.27</v>
      </c>
    </row>
    <row r="29" spans="1:3" ht="15">
      <c r="A29" s="4"/>
      <c r="C29" s="2" t="s">
        <v>65</v>
      </c>
    </row>
    <row r="30" spans="1:12" ht="15.75" thickBot="1">
      <c r="A30" s="4"/>
      <c r="K30" s="6"/>
      <c r="L30" s="6"/>
    </row>
    <row r="31" spans="1:13" ht="16.5" thickBot="1">
      <c r="A31" s="4"/>
      <c r="J31" s="1" t="s">
        <v>75</v>
      </c>
      <c r="L31" s="53"/>
      <c r="M31" s="50">
        <f>K25-K28</f>
        <v>1241.73</v>
      </c>
    </row>
    <row r="32" spans="1:10" ht="15.75">
      <c r="A32" s="1"/>
      <c r="D32" s="8"/>
      <c r="E32" s="9"/>
      <c r="F32" s="9"/>
      <c r="G32" s="9"/>
      <c r="J32" s="57" t="s">
        <v>76</v>
      </c>
    </row>
    <row r="33" spans="1:10" ht="15.75">
      <c r="A33" s="1"/>
      <c r="D33" s="8"/>
      <c r="E33" s="9"/>
      <c r="F33" s="9"/>
      <c r="G33" s="9"/>
      <c r="J33" s="8" t="s">
        <v>81</v>
      </c>
    </row>
    <row r="34" spans="1:10" ht="20.25">
      <c r="A34" s="51" t="s">
        <v>82</v>
      </c>
      <c r="E34" s="39"/>
      <c r="F34" s="39"/>
      <c r="G34" s="39"/>
      <c r="H34" s="39"/>
      <c r="I34" s="3"/>
      <c r="J34" s="2"/>
    </row>
    <row r="35" spans="1:10" ht="20.25">
      <c r="A35" s="51"/>
      <c r="E35" s="39"/>
      <c r="F35" s="39"/>
      <c r="G35" s="39"/>
      <c r="H35" s="39"/>
      <c r="I35" s="3"/>
      <c r="J35" s="2"/>
    </row>
    <row r="36" spans="3:12" ht="15">
      <c r="C36" s="2" t="s">
        <v>64</v>
      </c>
      <c r="J36" s="3" t="s">
        <v>3</v>
      </c>
      <c r="K36" s="42">
        <v>1260</v>
      </c>
      <c r="L36" s="43"/>
    </row>
    <row r="37" spans="1:12" ht="15">
      <c r="A37" s="4"/>
      <c r="C37" s="2" t="s">
        <v>84</v>
      </c>
      <c r="K37" s="6"/>
      <c r="L37" s="6"/>
    </row>
    <row r="38" spans="1:12" ht="15">
      <c r="A38" s="4"/>
      <c r="K38" s="6"/>
      <c r="L38" s="6"/>
    </row>
    <row r="39" spans="1:11" ht="15">
      <c r="A39" s="4"/>
      <c r="B39" s="2" t="s">
        <v>2</v>
      </c>
      <c r="C39" s="2" t="s">
        <v>49</v>
      </c>
      <c r="E39" s="2">
        <v>0.0765</v>
      </c>
      <c r="J39" s="3" t="s">
        <v>4</v>
      </c>
      <c r="K39" s="40">
        <f>K36*0.0765</f>
        <v>96.39</v>
      </c>
    </row>
    <row r="40" spans="1:3" ht="15">
      <c r="A40" s="4"/>
      <c r="C40" s="2" t="s">
        <v>58</v>
      </c>
    </row>
    <row r="41" spans="1:12" ht="15.75" thickBot="1">
      <c r="A41" s="4"/>
      <c r="K41" s="6"/>
      <c r="L41" s="6"/>
    </row>
    <row r="42" spans="1:13" ht="16.5" thickBot="1">
      <c r="A42" s="4"/>
      <c r="J42" s="1" t="s">
        <v>75</v>
      </c>
      <c r="L42" s="54"/>
      <c r="M42" s="50">
        <f>K36-K39</f>
        <v>1163.61</v>
      </c>
    </row>
    <row r="43" spans="1:10" ht="15.75">
      <c r="A43" s="1"/>
      <c r="D43" s="8"/>
      <c r="E43" s="9"/>
      <c r="F43" s="9"/>
      <c r="G43" s="9"/>
      <c r="J43" s="57" t="s">
        <v>76</v>
      </c>
    </row>
    <row r="44" spans="1:10" ht="15.75">
      <c r="A44" s="1"/>
      <c r="D44" s="8"/>
      <c r="E44" s="9"/>
      <c r="F44" s="9"/>
      <c r="G44" s="9"/>
      <c r="J44" s="8" t="s">
        <v>81</v>
      </c>
    </row>
    <row r="47" spans="1:10" ht="20.25">
      <c r="A47" s="51" t="s">
        <v>83</v>
      </c>
      <c r="E47" s="39"/>
      <c r="F47" s="39"/>
      <c r="G47" s="39"/>
      <c r="H47" s="39"/>
      <c r="I47" s="3"/>
      <c r="J47" s="2"/>
    </row>
    <row r="48" spans="1:10" ht="20.25">
      <c r="A48" s="51"/>
      <c r="E48" s="39"/>
      <c r="F48" s="39"/>
      <c r="G48" s="39"/>
      <c r="H48" s="39"/>
      <c r="I48" s="3"/>
      <c r="J48" s="2"/>
    </row>
    <row r="49" spans="2:12" ht="15">
      <c r="B49" s="2" t="s">
        <v>2</v>
      </c>
      <c r="C49" s="2" t="s">
        <v>71</v>
      </c>
      <c r="J49" s="3" t="s">
        <v>8</v>
      </c>
      <c r="K49" s="5">
        <v>89500</v>
      </c>
      <c r="L49" s="6"/>
    </row>
    <row r="51" spans="11:12" ht="15">
      <c r="K51" s="6"/>
      <c r="L51" s="6"/>
    </row>
    <row r="52" spans="2:12" ht="15">
      <c r="B52" s="2" t="s">
        <v>13</v>
      </c>
      <c r="C52" s="2" t="s">
        <v>86</v>
      </c>
      <c r="J52" s="3" t="s">
        <v>9</v>
      </c>
      <c r="K52" s="38">
        <f>K49-87000</f>
        <v>2500</v>
      </c>
      <c r="L52" s="44"/>
    </row>
    <row r="53" spans="3:12" ht="15">
      <c r="C53" s="2" t="s">
        <v>73</v>
      </c>
      <c r="K53" s="46"/>
      <c r="L53" s="6"/>
    </row>
    <row r="54" spans="11:12" ht="15">
      <c r="K54" s="47"/>
      <c r="L54" s="6"/>
    </row>
    <row r="55" spans="1:12" ht="15">
      <c r="A55" s="7"/>
      <c r="B55" s="2" t="s">
        <v>24</v>
      </c>
      <c r="C55" s="2" t="s">
        <v>66</v>
      </c>
      <c r="J55" s="3" t="s">
        <v>51</v>
      </c>
      <c r="K55" s="42">
        <v>21000</v>
      </c>
      <c r="L55" s="43"/>
    </row>
    <row r="56" ht="15">
      <c r="J56" s="2"/>
    </row>
    <row r="57" spans="2:11" ht="15">
      <c r="B57" s="2" t="s">
        <v>34</v>
      </c>
      <c r="C57" s="2" t="s">
        <v>87</v>
      </c>
      <c r="J57" s="3" t="s">
        <v>12</v>
      </c>
      <c r="K57" s="42">
        <f>K55-K52</f>
        <v>18500</v>
      </c>
    </row>
    <row r="58" spans="3:12" ht="15" customHeight="1">
      <c r="C58" s="2" t="s">
        <v>74</v>
      </c>
      <c r="L58" s="43"/>
    </row>
    <row r="59" spans="11:12" ht="15" customHeight="1">
      <c r="K59" s="43"/>
      <c r="L59" s="43"/>
    </row>
    <row r="60" spans="2:12" ht="15">
      <c r="B60" s="2" t="s">
        <v>67</v>
      </c>
      <c r="C60" s="2" t="s">
        <v>62</v>
      </c>
      <c r="E60" s="2">
        <v>0.062</v>
      </c>
      <c r="J60" s="3" t="s">
        <v>21</v>
      </c>
      <c r="K60" s="38">
        <f>K57*0.062</f>
        <v>1147</v>
      </c>
      <c r="L60" s="3"/>
    </row>
    <row r="61" spans="3:13" ht="15">
      <c r="C61" s="2" t="s">
        <v>68</v>
      </c>
      <c r="J61" s="2"/>
      <c r="K61" s="3"/>
      <c r="L61" s="3"/>
      <c r="M61" s="44"/>
    </row>
    <row r="64" spans="2:12" ht="15">
      <c r="B64" s="2" t="s">
        <v>69</v>
      </c>
      <c r="C64" s="2" t="s">
        <v>72</v>
      </c>
      <c r="E64" s="2">
        <v>0.0145</v>
      </c>
      <c r="J64" s="3" t="s">
        <v>63</v>
      </c>
      <c r="K64" s="38">
        <f>K55*0.0145</f>
        <v>304.5</v>
      </c>
      <c r="L64" s="3"/>
    </row>
    <row r="65" spans="3:13" ht="15">
      <c r="C65" s="2" t="s">
        <v>70</v>
      </c>
      <c r="J65" s="2"/>
      <c r="K65" s="3"/>
      <c r="L65" s="3"/>
      <c r="M65" s="44"/>
    </row>
    <row r="66" ht="15.75" thickBot="1"/>
    <row r="67" spans="10:13" ht="16.5" thickBot="1">
      <c r="J67" s="1" t="s">
        <v>78</v>
      </c>
      <c r="K67" s="3"/>
      <c r="L67" s="43"/>
      <c r="M67" s="49">
        <f>K55-K60-K64</f>
        <v>19548.5</v>
      </c>
    </row>
    <row r="68" spans="4:10" ht="15">
      <c r="D68" s="8"/>
      <c r="E68" s="9"/>
      <c r="F68" s="9"/>
      <c r="J68" s="57" t="s">
        <v>77</v>
      </c>
    </row>
    <row r="69" spans="4:10" ht="15.75">
      <c r="D69" s="8"/>
      <c r="E69" s="9"/>
      <c r="F69" s="9"/>
      <c r="J69" s="8" t="s">
        <v>81</v>
      </c>
    </row>
    <row r="70" ht="15.75">
      <c r="A70" s="1" t="s">
        <v>43</v>
      </c>
    </row>
    <row r="71" spans="4:5" ht="15">
      <c r="D71" s="12"/>
      <c r="E71" s="12"/>
    </row>
    <row r="72" spans="1:9" ht="15">
      <c r="A72" s="7">
        <v>3</v>
      </c>
      <c r="C72" s="2" t="s">
        <v>16</v>
      </c>
      <c r="F72" s="3" t="s">
        <v>17</v>
      </c>
      <c r="G72" s="16" t="s">
        <v>10</v>
      </c>
      <c r="H72" s="12" t="s">
        <v>18</v>
      </c>
      <c r="I72" s="16">
        <v>2004</v>
      </c>
    </row>
    <row r="73" spans="1:9" ht="15">
      <c r="A73" s="7"/>
      <c r="C73" s="2" t="s">
        <v>19</v>
      </c>
      <c r="F73" s="12" t="s">
        <v>17</v>
      </c>
      <c r="G73" s="15" t="s">
        <v>20</v>
      </c>
      <c r="H73" s="12" t="s">
        <v>18</v>
      </c>
      <c r="I73" s="15">
        <v>2004</v>
      </c>
    </row>
    <row r="74" spans="1:8" ht="15">
      <c r="A74" s="7"/>
      <c r="F74" s="11"/>
      <c r="G74" s="11"/>
      <c r="H74" s="11"/>
    </row>
    <row r="75" spans="2:12" ht="15">
      <c r="B75" s="2" t="s">
        <v>2</v>
      </c>
      <c r="C75" s="2" t="s">
        <v>14</v>
      </c>
      <c r="H75" s="16" t="str">
        <f>G73</f>
        <v>January</v>
      </c>
      <c r="I75" s="16">
        <f>I73</f>
        <v>2004</v>
      </c>
      <c r="J75" s="3" t="s">
        <v>26</v>
      </c>
      <c r="K75" s="13">
        <v>0.02156</v>
      </c>
      <c r="L75" s="55"/>
    </row>
    <row r="76" ht="15">
      <c r="C76" s="2" t="s">
        <v>52</v>
      </c>
    </row>
    <row r="77" ht="15">
      <c r="C77" s="2" t="s">
        <v>15</v>
      </c>
    </row>
    <row r="78" ht="15">
      <c r="C78" s="14" t="s">
        <v>11</v>
      </c>
    </row>
    <row r="80" spans="2:9" ht="15">
      <c r="B80" s="2" t="s">
        <v>13</v>
      </c>
      <c r="C80" s="2" t="s">
        <v>44</v>
      </c>
      <c r="H80" s="16" t="str">
        <f>G73</f>
        <v>January</v>
      </c>
      <c r="I80" s="16">
        <f>I73</f>
        <v>2004</v>
      </c>
    </row>
    <row r="81" ht="15">
      <c r="C81" s="2" t="s">
        <v>22</v>
      </c>
    </row>
    <row r="82" ht="15">
      <c r="C82" s="14"/>
    </row>
    <row r="83" ht="15">
      <c r="C83" s="2" t="s">
        <v>45</v>
      </c>
    </row>
    <row r="84" ht="15">
      <c r="C84" s="2" t="s">
        <v>46</v>
      </c>
    </row>
    <row r="85" spans="3:12" ht="15">
      <c r="C85" s="2" t="s">
        <v>53</v>
      </c>
      <c r="J85" s="3" t="s">
        <v>27</v>
      </c>
      <c r="K85" s="17">
        <v>0.0169</v>
      </c>
      <c r="L85" s="18"/>
    </row>
    <row r="86" spans="11:12" ht="15">
      <c r="K86" s="18"/>
      <c r="L86" s="18"/>
    </row>
    <row r="87" spans="2:12" ht="15">
      <c r="B87" s="2" t="s">
        <v>24</v>
      </c>
      <c r="C87" s="2" t="s">
        <v>54</v>
      </c>
      <c r="J87" s="3" t="s">
        <v>42</v>
      </c>
      <c r="K87" s="17">
        <v>0.02156</v>
      </c>
      <c r="L87" s="18"/>
    </row>
    <row r="88" ht="15">
      <c r="C88" s="2" t="s">
        <v>25</v>
      </c>
    </row>
    <row r="90" spans="2:3" ht="15">
      <c r="B90" s="2" t="s">
        <v>34</v>
      </c>
      <c r="C90" s="2" t="s">
        <v>39</v>
      </c>
    </row>
    <row r="91" spans="3:10" ht="15">
      <c r="C91" s="2" t="s">
        <v>59</v>
      </c>
      <c r="J91" s="24"/>
    </row>
    <row r="92" spans="3:10" ht="15">
      <c r="C92" s="2" t="s">
        <v>33</v>
      </c>
      <c r="I92" s="2" t="s">
        <v>26</v>
      </c>
      <c r="J92" s="22">
        <f>K87</f>
        <v>0.02156</v>
      </c>
    </row>
    <row r="93" spans="3:10" ht="15">
      <c r="C93" s="2" t="s">
        <v>47</v>
      </c>
      <c r="I93" s="2" t="s">
        <v>40</v>
      </c>
      <c r="J93" s="33">
        <f>F13</f>
        <v>0.8273972602739726</v>
      </c>
    </row>
    <row r="94" spans="3:12" ht="15">
      <c r="C94" s="2" t="s">
        <v>41</v>
      </c>
      <c r="J94" s="3" t="s">
        <v>55</v>
      </c>
      <c r="K94" s="23">
        <f>J91*J92*J93</f>
        <v>0</v>
      </c>
      <c r="L94" s="56"/>
    </row>
    <row r="96" ht="15.75">
      <c r="A96" s="1" t="s">
        <v>23</v>
      </c>
    </row>
    <row r="97" ht="15">
      <c r="A97" s="2" t="s">
        <v>60</v>
      </c>
    </row>
    <row r="98" spans="2:10" ht="15">
      <c r="B98" s="2" t="s">
        <v>61</v>
      </c>
      <c r="I98" s="2" t="s">
        <v>57</v>
      </c>
      <c r="J98" s="23">
        <f>J91</f>
        <v>0</v>
      </c>
    </row>
    <row r="99" spans="2:10" ht="15">
      <c r="B99" s="2" t="s">
        <v>28</v>
      </c>
      <c r="I99" s="2" t="s">
        <v>55</v>
      </c>
      <c r="J99" s="23">
        <f>K94</f>
        <v>0</v>
      </c>
    </row>
    <row r="100" spans="2:12" ht="15">
      <c r="B100" s="2" t="s">
        <v>29</v>
      </c>
      <c r="J100" s="3" t="s">
        <v>56</v>
      </c>
      <c r="K100" s="23">
        <f>J99+J98</f>
        <v>0</v>
      </c>
      <c r="L100" s="56"/>
    </row>
    <row r="102" s="36" customFormat="1" ht="15.75" thickBot="1">
      <c r="J102" s="37"/>
    </row>
    <row r="103" ht="15.75" thickTop="1">
      <c r="J103" s="2"/>
    </row>
    <row r="104" spans="1:10" ht="15">
      <c r="A104" s="2" t="s">
        <v>31</v>
      </c>
      <c r="H104" s="10"/>
      <c r="I104" s="10"/>
      <c r="J104" s="8" t="s">
        <v>32</v>
      </c>
    </row>
    <row r="105" spans="1:6" ht="15">
      <c r="A105" s="10"/>
      <c r="B105" s="10"/>
      <c r="C105" s="10"/>
      <c r="D105" s="10"/>
      <c r="F105" s="10"/>
    </row>
    <row r="106" spans="1:6" ht="15">
      <c r="A106" s="2" t="s">
        <v>5</v>
      </c>
      <c r="F106" s="2" t="s">
        <v>6</v>
      </c>
    </row>
    <row r="108" spans="1:6" ht="15">
      <c r="A108" s="10"/>
      <c r="B108" s="10"/>
      <c r="C108" s="10"/>
      <c r="D108" s="10"/>
      <c r="F108" s="10"/>
    </row>
    <row r="109" spans="1:6" ht="15">
      <c r="A109" s="2" t="s">
        <v>7</v>
      </c>
      <c r="F109" s="2" t="s">
        <v>6</v>
      </c>
    </row>
  </sheetData>
  <mergeCells count="1">
    <mergeCell ref="A2:K5"/>
  </mergeCells>
  <hyperlinks>
    <hyperlink ref="C78" r:id="rId1" display="http://www.sfgov.org/site/treasurer_index.asp"/>
  </hyperlinks>
  <printOptions horizontalCentered="1" verticalCentered="1"/>
  <pageMargins left="0.47" right="0.25" top="0.75" bottom="0.5" header="0.5" footer="0.5"/>
  <pageSetup fitToHeight="0" horizontalDpi="600" verticalDpi="600" orientation="landscape" scale="88" r:id="rId3"/>
  <headerFooter alignWithMargins="0">
    <oddHeader>&amp;L&amp;"Arial,Bold"&amp;14&amp;F&amp;R&amp;12DRAFT</oddHeader>
    <oddFooter>&amp;RPage # &amp;P</oddFooter>
  </headerFooter>
  <rowBreaks count="2" manualBreakCount="2">
    <brk id="33" max="12" man="1"/>
    <brk id="69"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CCSF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allersma</dc:creator>
  <cp:keywords/>
  <dc:description/>
  <cp:lastModifiedBy>DHR</cp:lastModifiedBy>
  <cp:lastPrinted>2007-06-15T00:09:21Z</cp:lastPrinted>
  <dcterms:created xsi:type="dcterms:W3CDTF">2004-02-22T20:15:31Z</dcterms:created>
  <dcterms:modified xsi:type="dcterms:W3CDTF">2007-06-15T00:12:34Z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